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newbiggintowncouncil-my.sharepoint.com/personal/leannelawson_newbiggintowncouncil_onmicrosoft_com/Documents/NBTC/Council/AUDIT &amp; FINANCE/BUDGET/2025-26/"/>
    </mc:Choice>
  </mc:AlternateContent>
  <xr:revisionPtr revIDLastSave="614" documentId="8_{A7BF6141-8300-46EF-B74B-E8196749F081}" xr6:coauthVersionLast="47" xr6:coauthVersionMax="47" xr10:uidLastSave="{BC905248-21CC-4543-88DB-FE827A36520C}"/>
  <bookViews>
    <workbookView xWindow="28680" yWindow="-120" windowWidth="29040" windowHeight="15720" xr2:uid="{2861BD68-D454-4127-8FFE-8FBC4E53838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1" i="2" l="1"/>
  <c r="C61" i="2"/>
  <c r="C60" i="2"/>
  <c r="D60" i="2"/>
  <c r="B61" i="2"/>
  <c r="B60" i="2"/>
  <c r="B63" i="2"/>
  <c r="D63" i="2"/>
  <c r="C63" i="2"/>
  <c r="B62" i="2"/>
  <c r="D62" i="2"/>
  <c r="C62" i="2"/>
  <c r="B59" i="2"/>
  <c r="D59" i="2"/>
  <c r="C59" i="2"/>
  <c r="D54" i="2"/>
  <c r="D57" i="2" s="1"/>
  <c r="C54" i="2"/>
  <c r="J68" i="1"/>
  <c r="C64" i="2" l="1"/>
  <c r="D64" i="2"/>
  <c r="B64" i="2"/>
  <c r="B54" i="2"/>
  <c r="G92" i="1" l="1"/>
  <c r="E92" i="1"/>
  <c r="C92" i="1"/>
  <c r="D88" i="1"/>
  <c r="H86" i="1"/>
  <c r="F86" i="1"/>
  <c r="F85" i="1"/>
  <c r="D78" i="1"/>
  <c r="J71" i="1"/>
  <c r="K77" i="1" s="1"/>
  <c r="K67" i="1"/>
  <c r="D67" i="1"/>
  <c r="P66" i="1"/>
  <c r="H66" i="1"/>
  <c r="F66" i="1"/>
  <c r="P65" i="1"/>
  <c r="H65" i="1"/>
  <c r="F65" i="1"/>
  <c r="P64" i="1"/>
  <c r="H64" i="1"/>
  <c r="F64" i="1"/>
  <c r="P63" i="1"/>
  <c r="H63" i="1"/>
  <c r="F63" i="1"/>
  <c r="P62" i="1"/>
  <c r="H62" i="1"/>
  <c r="F62" i="1"/>
  <c r="K61" i="1"/>
  <c r="H61" i="1"/>
  <c r="D61" i="1"/>
  <c r="P60" i="1"/>
  <c r="H60" i="1"/>
  <c r="F60" i="1"/>
  <c r="P59" i="1"/>
  <c r="H59" i="1"/>
  <c r="P58" i="1"/>
  <c r="H58" i="1"/>
  <c r="F58" i="1"/>
  <c r="K56" i="1"/>
  <c r="D56" i="1"/>
  <c r="P54" i="1"/>
  <c r="F54" i="1"/>
  <c r="P53" i="1"/>
  <c r="H53" i="1"/>
  <c r="F53" i="1"/>
  <c r="P52" i="1"/>
  <c r="H52" i="1"/>
  <c r="F52" i="1"/>
  <c r="P51" i="1"/>
  <c r="H51" i="1"/>
  <c r="F51" i="1"/>
  <c r="P50" i="1"/>
  <c r="H50" i="1"/>
  <c r="F50" i="1"/>
  <c r="P49" i="1"/>
  <c r="H49" i="1"/>
  <c r="F49" i="1"/>
  <c r="P48" i="1"/>
  <c r="H48" i="1"/>
  <c r="F48" i="1"/>
  <c r="P47" i="1"/>
  <c r="F47" i="1"/>
  <c r="P46" i="1"/>
  <c r="F46" i="1"/>
  <c r="P45" i="1"/>
  <c r="H45" i="1"/>
  <c r="F45" i="1"/>
  <c r="P44" i="1"/>
  <c r="H44" i="1"/>
  <c r="F44" i="1"/>
  <c r="P43" i="1"/>
  <c r="K43" i="1"/>
  <c r="D43" i="1"/>
  <c r="P42" i="1"/>
  <c r="H42" i="1"/>
  <c r="F42" i="1"/>
  <c r="P41" i="1"/>
  <c r="H41" i="1"/>
  <c r="F41" i="1"/>
  <c r="K40" i="1"/>
  <c r="D40" i="1"/>
  <c r="P39" i="1"/>
  <c r="H39" i="1"/>
  <c r="F39" i="1"/>
  <c r="P38" i="1"/>
  <c r="H38" i="1"/>
  <c r="F38" i="1"/>
  <c r="P37" i="1"/>
  <c r="H37" i="1"/>
  <c r="F37" i="1"/>
  <c r="P36" i="1"/>
  <c r="H36" i="1"/>
  <c r="F36" i="1"/>
  <c r="P35" i="1"/>
  <c r="H35" i="1"/>
  <c r="F35" i="1"/>
  <c r="P34" i="1"/>
  <c r="H34" i="1"/>
  <c r="F34" i="1"/>
  <c r="K33" i="1"/>
  <c r="D33" i="1"/>
  <c r="P32" i="1"/>
  <c r="H32" i="1"/>
  <c r="F32" i="1"/>
  <c r="P31" i="1"/>
  <c r="H31" i="1"/>
  <c r="F31" i="1"/>
  <c r="P30" i="1"/>
  <c r="H30" i="1"/>
  <c r="F30" i="1"/>
  <c r="P29" i="1"/>
  <c r="H29" i="1"/>
  <c r="F29" i="1"/>
  <c r="P28" i="1"/>
  <c r="H28" i="1"/>
  <c r="F28" i="1"/>
  <c r="P27" i="1"/>
  <c r="H27" i="1"/>
  <c r="F27" i="1"/>
  <c r="P26" i="1"/>
  <c r="H26" i="1"/>
  <c r="F26" i="1"/>
  <c r="K25" i="1"/>
  <c r="D25" i="1"/>
  <c r="P24" i="1"/>
  <c r="H24" i="1"/>
  <c r="F24" i="1"/>
  <c r="P23" i="1"/>
  <c r="H23" i="1"/>
  <c r="F23" i="1"/>
  <c r="P22" i="1"/>
  <c r="H22" i="1"/>
  <c r="F22" i="1"/>
  <c r="P21" i="1"/>
  <c r="H21" i="1"/>
  <c r="F21" i="1"/>
  <c r="P20" i="1"/>
  <c r="H20" i="1"/>
  <c r="F20" i="1"/>
  <c r="P19" i="1"/>
  <c r="H19" i="1"/>
  <c r="F19" i="1"/>
  <c r="P18" i="1"/>
  <c r="H18" i="1"/>
  <c r="F18" i="1"/>
  <c r="P17" i="1"/>
  <c r="H17" i="1"/>
  <c r="F17" i="1"/>
  <c r="P16" i="1"/>
  <c r="H16" i="1"/>
  <c r="F16" i="1"/>
  <c r="P15" i="1"/>
  <c r="H15" i="1"/>
  <c r="F15" i="1"/>
  <c r="P14" i="1"/>
  <c r="H14" i="1"/>
  <c r="F14" i="1"/>
  <c r="P13" i="1"/>
  <c r="H13" i="1"/>
  <c r="F13" i="1"/>
  <c r="P12" i="1"/>
  <c r="H12" i="1"/>
  <c r="F12" i="1"/>
  <c r="K11" i="1"/>
  <c r="D11" i="1"/>
  <c r="P10" i="1"/>
  <c r="F10" i="1"/>
  <c r="P9" i="1"/>
  <c r="H9" i="1"/>
  <c r="F9" i="1"/>
  <c r="P8" i="1"/>
  <c r="H8" i="1"/>
  <c r="F8" i="1"/>
  <c r="P7" i="1"/>
  <c r="H7" i="1"/>
  <c r="F7" i="1"/>
  <c r="P6" i="1"/>
  <c r="H6" i="1"/>
  <c r="F6" i="1"/>
  <c r="J92" i="1" l="1"/>
  <c r="F92" i="1"/>
  <c r="H67" i="1"/>
  <c r="D68" i="1"/>
  <c r="D92" i="1" s="1"/>
  <c r="K68" i="1"/>
  <c r="C57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Newbiggin Council</author>
  </authors>
  <commentList>
    <comment ref="G13" authorId="0" shapeId="0" xr:uid="{4AFECAE0-6845-4FC0-ACDB-0F9B438DE6A5}">
      <text>
        <r>
          <rPr>
            <b/>
            <sz val="9"/>
            <color indexed="81"/>
            <rFont val="Tahoma"/>
            <family val="2"/>
          </rPr>
          <t>Newbiggin Council:</t>
        </r>
        <r>
          <rPr>
            <sz val="9"/>
            <color indexed="81"/>
            <rFont val="Tahoma"/>
            <family val="2"/>
          </rPr>
          <t xml:space="preserve">
This is a lot higher than previous years as we have had to pay for the utilities at the bungalow when no tenant in place
</t>
        </r>
      </text>
    </comment>
    <comment ref="F28" authorId="0" shapeId="0" xr:uid="{CF6E99F3-AB79-43E0-ADBC-976A7D3D2E0E}">
      <text>
        <r>
          <rPr>
            <b/>
            <sz val="9"/>
            <color indexed="81"/>
            <rFont val="Tahoma"/>
            <family val="2"/>
          </rPr>
          <t>Newbiggin Council:</t>
        </r>
        <r>
          <rPr>
            <sz val="9"/>
            <color indexed="81"/>
            <rFont val="Tahoma"/>
            <family val="2"/>
          </rPr>
          <t xml:space="preserve">
An adjustment to be made into Audit, as a large amount was allocated incorrectley into Professional Fees</t>
        </r>
      </text>
    </comment>
    <comment ref="F52" authorId="0" shapeId="0" xr:uid="{85AF4C34-6F9E-4968-9FAA-ED3D5AF86ED6}">
      <text>
        <r>
          <rPr>
            <b/>
            <sz val="9"/>
            <color indexed="81"/>
            <rFont val="Tahoma"/>
            <family val="2"/>
          </rPr>
          <t>Newbiggin Council:</t>
        </r>
        <r>
          <rPr>
            <sz val="9"/>
            <color indexed="81"/>
            <rFont val="Tahoma"/>
            <family val="2"/>
          </rPr>
          <t xml:space="preserve">
More work on fixing issues in the Bungalow 
</t>
        </r>
      </text>
    </comment>
  </commentList>
</comments>
</file>

<file path=xl/sharedStrings.xml><?xml version="1.0" encoding="utf-8"?>
<sst xmlns="http://schemas.openxmlformats.org/spreadsheetml/2006/main" count="159" uniqueCount="109">
  <si>
    <t>Anticipated spend</t>
  </si>
  <si>
    <t>Budget Heading</t>
  </si>
  <si>
    <t xml:space="preserve">Budget </t>
  </si>
  <si>
    <t>Sub totals</t>
  </si>
  <si>
    <t>YTD</t>
  </si>
  <si>
    <t>Availble</t>
  </si>
  <si>
    <t>At 31st March</t>
  </si>
  <si>
    <t>To spend</t>
  </si>
  <si>
    <t>Budget</t>
  </si>
  <si>
    <t>Budget for 24-25</t>
  </si>
  <si>
    <t xml:space="preserve">Difference </t>
  </si>
  <si>
    <t>2024/25</t>
  </si>
  <si>
    <t>to 31/10/24</t>
  </si>
  <si>
    <t>2025-26</t>
  </si>
  <si>
    <t>2025/26</t>
  </si>
  <si>
    <t>Payroll</t>
  </si>
  <si>
    <t>National Insurance</t>
  </si>
  <si>
    <t>Employer Pension Contribution</t>
  </si>
  <si>
    <t>Payroll Processing Fee</t>
  </si>
  <si>
    <t>Training</t>
  </si>
  <si>
    <t>Telephone/broadband</t>
  </si>
  <si>
    <t>Utilities (electric, gas, water)</t>
  </si>
  <si>
    <t>Email hosting</t>
  </si>
  <si>
    <t>Website</t>
  </si>
  <si>
    <t>Hardware</t>
  </si>
  <si>
    <t>Printing</t>
  </si>
  <si>
    <t>Copier hire charges</t>
  </si>
  <si>
    <t>Stationery</t>
  </si>
  <si>
    <t>Postage</t>
  </si>
  <si>
    <t>Meeting venue hire</t>
  </si>
  <si>
    <t>Equipment &amp; furniture</t>
  </si>
  <si>
    <t>Refuse - office</t>
  </si>
  <si>
    <t>Insurance</t>
  </si>
  <si>
    <t>Accounts software</t>
  </si>
  <si>
    <t>Audit</t>
  </si>
  <si>
    <t>Professional fees</t>
  </si>
  <si>
    <t>Membership subscriptions</t>
  </si>
  <si>
    <t>Bank charges</t>
  </si>
  <si>
    <t>Software (Pear, Office365) + support</t>
  </si>
  <si>
    <t>Publicity, newsletter</t>
  </si>
  <si>
    <t>Civic and Councillor expenses</t>
  </si>
  <si>
    <t>Town Twinning</t>
  </si>
  <si>
    <t>Councillor Training</t>
  </si>
  <si>
    <t>Community &amp; Garden Awards</t>
  </si>
  <si>
    <t>Town Assembly</t>
  </si>
  <si>
    <t>Remembrance</t>
  </si>
  <si>
    <t>Enhanced Partnership</t>
  </si>
  <si>
    <t>Floral displays</t>
  </si>
  <si>
    <t>Bus shelters</t>
  </si>
  <si>
    <t>Public seats</t>
  </si>
  <si>
    <t>Play areas</t>
  </si>
  <si>
    <t>Litter bins</t>
  </si>
  <si>
    <t>Speed indicator devices</t>
  </si>
  <si>
    <t>Allotments</t>
  </si>
  <si>
    <t>Community Defibrillator</t>
  </si>
  <si>
    <t>Accommodation buildings - the office</t>
  </si>
  <si>
    <t>Facilities upgrade - The bungalow</t>
  </si>
  <si>
    <t>Water refill unit</t>
  </si>
  <si>
    <t>CCTV</t>
  </si>
  <si>
    <t>Children Holiday Leisure Scheme</t>
  </si>
  <si>
    <t>Teenage Activities</t>
  </si>
  <si>
    <t>Christmas lighting</t>
  </si>
  <si>
    <t>Small grants</t>
  </si>
  <si>
    <t>Large grants</t>
  </si>
  <si>
    <t>Community Resilience Fund</t>
  </si>
  <si>
    <t>Foodbank</t>
  </si>
  <si>
    <t>Newbiggin Nipper</t>
  </si>
  <si>
    <t>Core budget</t>
  </si>
  <si>
    <t>Income</t>
  </si>
  <si>
    <t>Precept</t>
  </si>
  <si>
    <t>Allotment rent</t>
  </si>
  <si>
    <t>Bungalow rent</t>
  </si>
  <si>
    <t>Dedication donations</t>
  </si>
  <si>
    <t>Stint dividend</t>
  </si>
  <si>
    <t>Bank interest</t>
  </si>
  <si>
    <t>Donations - Holiday lets</t>
  </si>
  <si>
    <t>current precept</t>
  </si>
  <si>
    <t>Capital Projects</t>
  </si>
  <si>
    <t>Queen's Jubilee/King Coronation</t>
  </si>
  <si>
    <t>Newbiggin Memorial Park Centenary</t>
  </si>
  <si>
    <t>Milburn Park</t>
  </si>
  <si>
    <t xml:space="preserve">Town Improvement Scheme - </t>
  </si>
  <si>
    <t>Day of Associations?</t>
  </si>
  <si>
    <t>Vernon Place?</t>
  </si>
  <si>
    <t>Total Expenditure</t>
  </si>
  <si>
    <t>Ear marked reserves</t>
  </si>
  <si>
    <t>General reserves</t>
  </si>
  <si>
    <t>VAT</t>
  </si>
  <si>
    <t>Staff costs</t>
  </si>
  <si>
    <t>Staff Training</t>
  </si>
  <si>
    <t>Play areas Inspections</t>
  </si>
  <si>
    <t>Core Budget</t>
  </si>
  <si>
    <t>Projects - capital</t>
  </si>
  <si>
    <t>Newbiggin Memorial Park</t>
  </si>
  <si>
    <t>Total budget</t>
  </si>
  <si>
    <t>Newbiggin By The Sea Town Council - Budget 2025-26</t>
  </si>
  <si>
    <t>.</t>
  </si>
  <si>
    <t xml:space="preserve">Grants and Funding - </t>
  </si>
  <si>
    <t xml:space="preserve">Management and Support - </t>
  </si>
  <si>
    <t>Recreation and Leisure Services-</t>
  </si>
  <si>
    <t>Environmental Services-</t>
  </si>
  <si>
    <t xml:space="preserve">Other Services - </t>
  </si>
  <si>
    <t>Cost Code</t>
  </si>
  <si>
    <t>Zero increase in precept would give additional £10,000</t>
  </si>
  <si>
    <t>Newbiggin By The Sea Town Council - Preparing Budget 2025-2026</t>
  </si>
  <si>
    <t>Budget 2024-25</t>
  </si>
  <si>
    <t>Budget 2025-26</t>
  </si>
  <si>
    <t>Budget 2026-27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</si>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</sst>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£&quot;#,##0;[Red]\-&quot;£&quot;#,##0"/>
    <numFmt numFmtId="44" formatCode="_-&quot;£&quot;* #,##0.00_-;\-&quot;£&quot;* #,##0.00_-;_-&quot;£&quot;* &quot;-&quot;??_-;_-@_-"/>
    <numFmt numFmtId="164" formatCode="&quot;£&quot;#,##0"/>
  </numFmts>
  <fonts count="14" x14ac:knownFonts="1">
    <font>
      <sz val="11"/>
      <color theme="1"/>
      <name val="Aptos Narrow"/>
      <family val="2"/>
      <scheme val="minor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2"/>
      <color rgb="FFFF0000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u/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Arial"/>
      <family val="2"/>
    </font>
    <font>
      <sz val="12"/>
      <color rgb="FFFFC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39997558519241921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38" fontId="2" fillId="0" borderId="0" xfId="0" applyNumberFormat="1" applyFont="1"/>
    <xf numFmtId="38" fontId="5" fillId="0" borderId="0" xfId="0" applyNumberFormat="1" applyFont="1"/>
    <xf numFmtId="0" fontId="5" fillId="0" borderId="0" xfId="0" applyFont="1"/>
    <xf numFmtId="38" fontId="2" fillId="0" borderId="1" xfId="0" applyNumberFormat="1" applyFont="1" applyBorder="1"/>
    <xf numFmtId="0" fontId="5" fillId="0" borderId="1" xfId="0" applyFont="1" applyBorder="1"/>
    <xf numFmtId="0" fontId="2" fillId="0" borderId="1" xfId="0" applyFont="1" applyBorder="1"/>
    <xf numFmtId="38" fontId="4" fillId="0" borderId="0" xfId="0" applyNumberFormat="1" applyFont="1"/>
    <xf numFmtId="38" fontId="5" fillId="0" borderId="1" xfId="0" applyNumberFormat="1" applyFont="1" applyBorder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38" fontId="4" fillId="0" borderId="1" xfId="0" applyNumberFormat="1" applyFont="1" applyBorder="1"/>
    <xf numFmtId="38" fontId="9" fillId="0" borderId="0" xfId="0" applyNumberFormat="1" applyFont="1"/>
    <xf numFmtId="44" fontId="2" fillId="0" borderId="0" xfId="0" applyNumberFormat="1" applyFont="1"/>
    <xf numFmtId="38" fontId="10" fillId="0" borderId="0" xfId="0" applyNumberFormat="1" applyFont="1"/>
    <xf numFmtId="164" fontId="2" fillId="0" borderId="4" xfId="0" applyNumberFormat="1" applyFont="1" applyBorder="1"/>
    <xf numFmtId="6" fontId="0" fillId="0" borderId="0" xfId="0" applyNumberFormat="1"/>
    <xf numFmtId="164" fontId="0" fillId="0" borderId="0" xfId="0" applyNumberFormat="1"/>
    <xf numFmtId="3" fontId="2" fillId="0" borderId="0" xfId="0" applyNumberFormat="1" applyFont="1"/>
    <xf numFmtId="9" fontId="2" fillId="0" borderId="0" xfId="0" applyNumberFormat="1" applyFont="1"/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wrapText="1"/>
    </xf>
    <xf numFmtId="0" fontId="2" fillId="0" borderId="6" xfId="0" applyFont="1" applyBorder="1"/>
    <xf numFmtId="0" fontId="2" fillId="0" borderId="7" xfId="0" applyFont="1" applyBorder="1"/>
    <xf numFmtId="0" fontId="9" fillId="0" borderId="7" xfId="0" applyFont="1" applyBorder="1"/>
    <xf numFmtId="0" fontId="9" fillId="0" borderId="14" xfId="0" applyFont="1" applyBorder="1"/>
    <xf numFmtId="164" fontId="2" fillId="0" borderId="2" xfId="0" applyNumberFormat="1" applyFont="1" applyBorder="1"/>
    <xf numFmtId="164" fontId="9" fillId="0" borderId="5" xfId="0" applyNumberFormat="1" applyFont="1" applyBorder="1"/>
    <xf numFmtId="0" fontId="9" fillId="0" borderId="15" xfId="0" applyFont="1" applyBorder="1"/>
    <xf numFmtId="6" fontId="9" fillId="0" borderId="5" xfId="0" applyNumberFormat="1" applyFont="1" applyBorder="1"/>
    <xf numFmtId="6" fontId="2" fillId="3" borderId="3" xfId="0" applyNumberFormat="1" applyFont="1" applyFill="1" applyBorder="1"/>
    <xf numFmtId="164" fontId="2" fillId="3" borderId="4" xfId="0" applyNumberFormat="1" applyFont="1" applyFill="1" applyBorder="1"/>
    <xf numFmtId="164" fontId="2" fillId="2" borderId="4" xfId="0" applyNumberFormat="1" applyFont="1" applyFill="1" applyBorder="1"/>
    <xf numFmtId="164" fontId="7" fillId="2" borderId="4" xfId="0" applyNumberFormat="1" applyFont="1" applyFill="1" applyBorder="1"/>
    <xf numFmtId="164" fontId="2" fillId="4" borderId="4" xfId="0" applyNumberFormat="1" applyFont="1" applyFill="1" applyBorder="1"/>
    <xf numFmtId="164" fontId="2" fillId="6" borderId="4" xfId="0" applyNumberFormat="1" applyFont="1" applyFill="1" applyBorder="1"/>
    <xf numFmtId="164" fontId="2" fillId="6" borderId="2" xfId="0" applyNumberFormat="1" applyFont="1" applyFill="1" applyBorder="1"/>
    <xf numFmtId="164" fontId="2" fillId="5" borderId="4" xfId="0" applyNumberFormat="1" applyFont="1" applyFill="1" applyBorder="1"/>
    <xf numFmtId="0" fontId="0" fillId="0" borderId="0" xfId="0" applyAlignment="1">
      <alignment horizontal="right"/>
    </xf>
    <xf numFmtId="3" fontId="0" fillId="0" borderId="0" xfId="0" applyNumberFormat="1"/>
    <xf numFmtId="164" fontId="2" fillId="3" borderId="13" xfId="0" applyNumberFormat="1" applyFont="1" applyFill="1" applyBorder="1"/>
    <xf numFmtId="164" fontId="2" fillId="3" borderId="3" xfId="0" applyNumberFormat="1" applyFont="1" applyFill="1" applyBorder="1"/>
    <xf numFmtId="164" fontId="2" fillId="3" borderId="12" xfId="0" applyNumberFormat="1" applyFont="1" applyFill="1" applyBorder="1"/>
    <xf numFmtId="164" fontId="2" fillId="2" borderId="12" xfId="0" applyNumberFormat="1" applyFont="1" applyFill="1" applyBorder="1"/>
    <xf numFmtId="164" fontId="2" fillId="4" borderId="12" xfId="0" applyNumberFormat="1" applyFont="1" applyFill="1" applyBorder="1"/>
    <xf numFmtId="164" fontId="2" fillId="0" borderId="12" xfId="0" applyNumberFormat="1" applyFont="1" applyBorder="1"/>
    <xf numFmtId="164" fontId="2" fillId="6" borderId="12" xfId="0" applyNumberFormat="1" applyFont="1" applyFill="1" applyBorder="1"/>
    <xf numFmtId="164" fontId="2" fillId="5" borderId="12" xfId="0" applyNumberFormat="1" applyFont="1" applyFill="1" applyBorder="1"/>
    <xf numFmtId="164" fontId="2" fillId="6" borderId="16" xfId="0" applyNumberFormat="1" applyFont="1" applyFill="1" applyBorder="1"/>
    <xf numFmtId="164" fontId="2" fillId="0" borderId="3" xfId="0" applyNumberFormat="1" applyFont="1" applyBorder="1"/>
    <xf numFmtId="0" fontId="2" fillId="0" borderId="13" xfId="0" applyFont="1" applyBorder="1"/>
    <xf numFmtId="0" fontId="2" fillId="0" borderId="3" xfId="0" applyFont="1" applyBorder="1"/>
    <xf numFmtId="164" fontId="2" fillId="0" borderId="16" xfId="0" applyNumberFormat="1" applyFont="1" applyBorder="1"/>
    <xf numFmtId="0" fontId="13" fillId="0" borderId="0" xfId="0" applyFont="1" applyAlignment="1">
      <alignment horizontal="right"/>
    </xf>
    <xf numFmtId="6" fontId="13" fillId="0" borderId="17" xfId="0" applyNumberFormat="1" applyFont="1" applyBorder="1"/>
    <xf numFmtId="6" fontId="13" fillId="0" borderId="18" xfId="0" applyNumberFormat="1" applyFont="1" applyBorder="1"/>
    <xf numFmtId="6" fontId="13" fillId="0" borderId="19" xfId="0" applyNumberFormat="1" applyFont="1" applyBorder="1"/>
    <xf numFmtId="6" fontId="2" fillId="3" borderId="20" xfId="0" applyNumberFormat="1" applyFont="1" applyFill="1" applyBorder="1"/>
    <xf numFmtId="6" fontId="2" fillId="3" borderId="21" xfId="0" applyNumberFormat="1" applyFont="1" applyFill="1" applyBorder="1"/>
    <xf numFmtId="6" fontId="2" fillId="3" borderId="22" xfId="0" applyNumberFormat="1" applyFont="1" applyFill="1" applyBorder="1"/>
    <xf numFmtId="164" fontId="2" fillId="2" borderId="7" xfId="0" applyNumberFormat="1" applyFont="1" applyFill="1" applyBorder="1"/>
    <xf numFmtId="164" fontId="2" fillId="2" borderId="8" xfId="0" applyNumberFormat="1" applyFont="1" applyFill="1" applyBorder="1"/>
    <xf numFmtId="164" fontId="2" fillId="4" borderId="7" xfId="0" applyNumberFormat="1" applyFont="1" applyFill="1" applyBorder="1"/>
    <xf numFmtId="164" fontId="2" fillId="4" borderId="8" xfId="0" applyNumberFormat="1" applyFont="1" applyFill="1" applyBorder="1"/>
    <xf numFmtId="164" fontId="2" fillId="5" borderId="7" xfId="0" applyNumberFormat="1" applyFont="1" applyFill="1" applyBorder="1"/>
    <xf numFmtId="164" fontId="2" fillId="5" borderId="8" xfId="0" applyNumberFormat="1" applyFont="1" applyFill="1" applyBorder="1"/>
    <xf numFmtId="164" fontId="2" fillId="6" borderId="9" xfId="0" applyNumberFormat="1" applyFont="1" applyFill="1" applyBorder="1"/>
    <xf numFmtId="164" fontId="2" fillId="6" borderId="10" xfId="0" applyNumberFormat="1" applyFont="1" applyFill="1" applyBorder="1"/>
    <xf numFmtId="164" fontId="2" fillId="6" borderId="1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B00BE-25AC-4142-9572-233D6FFD93C5}">
  <sheetPr codeName="Sheet1">
    <pageSetUpPr fitToPage="1"/>
  </sheetPr>
  <dimension ref="A1:P102"/>
  <sheetViews>
    <sheetView tabSelected="1" topLeftCell="A68" workbookViewId="0">
      <selection activeCell="A3" sqref="A3:K92"/>
    </sheetView>
  </sheetViews>
  <sheetFormatPr defaultRowHeight="15" x14ac:dyDescent="0.2"/>
  <cols>
    <col min="1" max="1" width="12.42578125" style="2" customWidth="1"/>
    <col min="2" max="2" width="46.85546875" style="2" customWidth="1"/>
    <col min="3" max="5" width="12.7109375" style="2" hidden="1" customWidth="1"/>
    <col min="6" max="6" width="14.7109375" style="2" hidden="1" customWidth="1"/>
    <col min="7" max="7" width="17.28515625" style="2" hidden="1" customWidth="1"/>
    <col min="8" max="9" width="0" style="2" hidden="1" customWidth="1"/>
    <col min="10" max="10" width="20.85546875" style="2" customWidth="1"/>
    <col min="11" max="11" width="9.7109375" style="2" bestFit="1" customWidth="1"/>
    <col min="12" max="12" width="16.140625" style="2" customWidth="1"/>
    <col min="13" max="14" width="9.140625" style="2"/>
    <col min="15" max="15" width="21.28515625" style="2" hidden="1" customWidth="1"/>
    <col min="16" max="16" width="16.140625" style="2" hidden="1" customWidth="1"/>
    <col min="17" max="16384" width="9.140625" style="2"/>
  </cols>
  <sheetData>
    <row r="1" spans="1:16" ht="18" x14ac:dyDescent="0.25">
      <c r="B1" s="1" t="s">
        <v>104</v>
      </c>
    </row>
    <row r="2" spans="1:16" x14ac:dyDescent="0.2">
      <c r="G2" s="2" t="s">
        <v>0</v>
      </c>
    </row>
    <row r="3" spans="1:16" ht="15.75" x14ac:dyDescent="0.25">
      <c r="A3" s="2" t="s">
        <v>102</v>
      </c>
      <c r="B3" s="3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2" t="s">
        <v>7</v>
      </c>
      <c r="J3" s="2" t="s">
        <v>8</v>
      </c>
      <c r="K3" s="2" t="s">
        <v>3</v>
      </c>
      <c r="O3" s="2" t="s">
        <v>9</v>
      </c>
      <c r="P3" s="2" t="s">
        <v>10</v>
      </c>
    </row>
    <row r="4" spans="1:16" ht="15.75" x14ac:dyDescent="0.25">
      <c r="B4" s="3"/>
      <c r="C4" s="4" t="s">
        <v>11</v>
      </c>
      <c r="D4" s="4" t="s">
        <v>11</v>
      </c>
      <c r="E4" s="4" t="s">
        <v>12</v>
      </c>
      <c r="F4" s="4"/>
      <c r="G4" s="4"/>
      <c r="J4" s="2" t="s">
        <v>13</v>
      </c>
      <c r="K4" s="2" t="s">
        <v>14</v>
      </c>
    </row>
    <row r="5" spans="1:16" x14ac:dyDescent="0.2">
      <c r="E5" s="5"/>
    </row>
    <row r="6" spans="1:16" x14ac:dyDescent="0.2">
      <c r="A6" s="2">
        <v>4000</v>
      </c>
      <c r="B6" s="2" t="s">
        <v>15</v>
      </c>
      <c r="C6" s="6">
        <v>68000</v>
      </c>
      <c r="D6" s="6"/>
      <c r="E6" s="7">
        <v>26757</v>
      </c>
      <c r="F6" s="6">
        <f t="shared" ref="F6:F9" si="0">SUM(C6-E6)</f>
        <v>41243</v>
      </c>
      <c r="G6" s="7">
        <v>50100</v>
      </c>
      <c r="H6" s="6">
        <f>SUM(C6-G6)</f>
        <v>17900</v>
      </c>
      <c r="J6" s="8">
        <v>68000</v>
      </c>
      <c r="L6" s="8"/>
      <c r="O6" s="2">
        <v>68000</v>
      </c>
      <c r="P6" s="2">
        <f>SUM(J6-O6)</f>
        <v>0</v>
      </c>
    </row>
    <row r="7" spans="1:16" x14ac:dyDescent="0.2">
      <c r="A7" s="2">
        <v>4030</v>
      </c>
      <c r="B7" s="2" t="s">
        <v>16</v>
      </c>
      <c r="C7" s="6">
        <v>8500</v>
      </c>
      <c r="D7" s="6"/>
      <c r="E7" s="7">
        <v>2664</v>
      </c>
      <c r="F7" s="6">
        <f t="shared" si="0"/>
        <v>5836</v>
      </c>
      <c r="G7" s="7">
        <v>6360</v>
      </c>
      <c r="H7" s="6">
        <f>SUM(C7-G7)</f>
        <v>2140</v>
      </c>
      <c r="J7" s="8">
        <v>10000</v>
      </c>
      <c r="L7" s="8"/>
      <c r="O7" s="2">
        <v>8500</v>
      </c>
      <c r="P7" s="2">
        <f>SUM(J7-O7)</f>
        <v>1500</v>
      </c>
    </row>
    <row r="8" spans="1:16" x14ac:dyDescent="0.2">
      <c r="A8" s="2">
        <v>4040</v>
      </c>
      <c r="B8" s="2" t="s">
        <v>17</v>
      </c>
      <c r="C8" s="6">
        <v>14000</v>
      </c>
      <c r="D8" s="6"/>
      <c r="E8" s="7">
        <v>4843</v>
      </c>
      <c r="F8" s="6">
        <f t="shared" si="0"/>
        <v>9157</v>
      </c>
      <c r="G8" s="7">
        <v>6700</v>
      </c>
      <c r="H8" s="6">
        <f>SUM(C8-G8)</f>
        <v>7300</v>
      </c>
      <c r="J8" s="8">
        <v>14000</v>
      </c>
      <c r="L8" s="8"/>
      <c r="O8" s="2">
        <v>14000</v>
      </c>
      <c r="P8" s="2">
        <f>SUM(J8-O8)</f>
        <v>0</v>
      </c>
    </row>
    <row r="9" spans="1:16" x14ac:dyDescent="0.2">
      <c r="A9" s="2">
        <v>4091</v>
      </c>
      <c r="B9" s="2" t="s">
        <v>18</v>
      </c>
      <c r="C9" s="6">
        <v>300</v>
      </c>
      <c r="D9" s="6"/>
      <c r="E9" s="7">
        <v>158</v>
      </c>
      <c r="F9" s="6">
        <f t="shared" si="0"/>
        <v>142</v>
      </c>
      <c r="G9" s="7">
        <v>84</v>
      </c>
      <c r="H9" s="6">
        <f>SUM(C9-E9-G9)</f>
        <v>58</v>
      </c>
      <c r="J9" s="8">
        <v>340</v>
      </c>
      <c r="L9" s="8"/>
      <c r="O9" s="2">
        <v>300</v>
      </c>
      <c r="P9" s="2">
        <f>SUM(J9-O9)</f>
        <v>40</v>
      </c>
    </row>
    <row r="10" spans="1:16" x14ac:dyDescent="0.2">
      <c r="A10" s="2">
        <v>4080</v>
      </c>
      <c r="B10" s="5" t="s">
        <v>19</v>
      </c>
      <c r="C10" s="9">
        <v>1000</v>
      </c>
      <c r="E10" s="7">
        <v>-360</v>
      </c>
      <c r="F10" s="6">
        <f>SUM(C10-E10)</f>
        <v>1360</v>
      </c>
      <c r="G10" s="7">
        <v>1000</v>
      </c>
      <c r="H10" s="6">
        <v>360</v>
      </c>
      <c r="J10" s="10">
        <v>1000</v>
      </c>
      <c r="L10" s="8"/>
      <c r="O10" s="11">
        <v>1000</v>
      </c>
      <c r="P10" s="2">
        <f>SUM(J10-O10)</f>
        <v>0</v>
      </c>
    </row>
    <row r="11" spans="1:16" x14ac:dyDescent="0.2">
      <c r="C11" s="6"/>
      <c r="D11" s="6">
        <f>SUM(C6:C10)</f>
        <v>91800</v>
      </c>
      <c r="E11" s="7"/>
      <c r="F11" s="6"/>
      <c r="G11" s="6"/>
      <c r="H11" s="6"/>
      <c r="K11" s="2">
        <f>SUM(J6:J10)</f>
        <v>93340</v>
      </c>
    </row>
    <row r="12" spans="1:16" x14ac:dyDescent="0.2">
      <c r="A12" s="2">
        <v>4170</v>
      </c>
      <c r="B12" s="2" t="s">
        <v>20</v>
      </c>
      <c r="C12" s="6">
        <v>1020</v>
      </c>
      <c r="D12" s="6"/>
      <c r="E12" s="7">
        <v>617</v>
      </c>
      <c r="F12" s="6">
        <f>SUM(C12-E12)</f>
        <v>403</v>
      </c>
      <c r="G12" s="7">
        <v>1057</v>
      </c>
      <c r="H12" s="6">
        <f t="shared" ref="H12:H66" si="1">SUM(C12-G12)</f>
        <v>-37</v>
      </c>
      <c r="J12" s="8">
        <v>1200</v>
      </c>
      <c r="L12" s="8"/>
      <c r="O12" s="2">
        <v>1020</v>
      </c>
      <c r="P12" s="2">
        <f t="shared" ref="P12:P24" si="2">SUM(J12-O12)</f>
        <v>180</v>
      </c>
    </row>
    <row r="13" spans="1:16" x14ac:dyDescent="0.2">
      <c r="A13" s="2">
        <v>4260</v>
      </c>
      <c r="B13" s="2" t="s">
        <v>21</v>
      </c>
      <c r="C13" s="6">
        <v>1750</v>
      </c>
      <c r="D13" s="6"/>
      <c r="E13" s="7">
        <v>1611</v>
      </c>
      <c r="F13" s="6">
        <f t="shared" ref="F13:F66" si="3">SUM(C13-E13)</f>
        <v>139</v>
      </c>
      <c r="G13" s="12">
        <v>2762</v>
      </c>
      <c r="H13" s="6">
        <f t="shared" si="1"/>
        <v>-1012</v>
      </c>
      <c r="J13" s="5">
        <v>1800</v>
      </c>
      <c r="L13" s="5"/>
      <c r="O13" s="2">
        <v>1750</v>
      </c>
      <c r="P13" s="2">
        <f t="shared" si="2"/>
        <v>50</v>
      </c>
    </row>
    <row r="14" spans="1:16" x14ac:dyDescent="0.2">
      <c r="A14" s="2">
        <v>4127</v>
      </c>
      <c r="B14" s="2" t="s">
        <v>22</v>
      </c>
      <c r="C14" s="6">
        <v>850</v>
      </c>
      <c r="D14" s="6"/>
      <c r="E14" s="7">
        <v>560</v>
      </c>
      <c r="F14" s="6">
        <f t="shared" si="3"/>
        <v>290</v>
      </c>
      <c r="G14" s="7">
        <v>960</v>
      </c>
      <c r="H14" s="6">
        <f t="shared" si="1"/>
        <v>-110</v>
      </c>
      <c r="J14" s="8">
        <v>1000</v>
      </c>
      <c r="L14" s="8"/>
      <c r="O14" s="2">
        <v>850</v>
      </c>
      <c r="P14" s="2">
        <f t="shared" si="2"/>
        <v>150</v>
      </c>
    </row>
    <row r="15" spans="1:16" x14ac:dyDescent="0.2">
      <c r="A15" s="2">
        <v>4180</v>
      </c>
      <c r="B15" s="2" t="s">
        <v>23</v>
      </c>
      <c r="C15" s="6">
        <v>500</v>
      </c>
      <c r="D15" s="6"/>
      <c r="E15" s="7">
        <v>0</v>
      </c>
      <c r="F15" s="6">
        <f t="shared" si="3"/>
        <v>500</v>
      </c>
      <c r="G15" s="7">
        <v>0</v>
      </c>
      <c r="H15" s="6">
        <f t="shared" si="1"/>
        <v>500</v>
      </c>
      <c r="J15" s="8">
        <v>500</v>
      </c>
      <c r="L15" s="8"/>
      <c r="O15" s="2">
        <v>500</v>
      </c>
      <c r="P15" s="2">
        <f t="shared" si="2"/>
        <v>0</v>
      </c>
    </row>
    <row r="16" spans="1:16" x14ac:dyDescent="0.2">
      <c r="A16" s="2">
        <v>4190</v>
      </c>
      <c r="B16" s="2" t="s">
        <v>24</v>
      </c>
      <c r="C16" s="6">
        <v>500</v>
      </c>
      <c r="D16" s="6"/>
      <c r="E16" s="7">
        <v>0</v>
      </c>
      <c r="F16" s="6">
        <f t="shared" si="3"/>
        <v>500</v>
      </c>
      <c r="G16" s="7">
        <v>0</v>
      </c>
      <c r="H16" s="6">
        <f t="shared" si="1"/>
        <v>500</v>
      </c>
      <c r="J16" s="8">
        <v>500</v>
      </c>
      <c r="L16" s="8"/>
      <c r="O16" s="2">
        <v>500</v>
      </c>
      <c r="P16" s="2">
        <f t="shared" si="2"/>
        <v>0</v>
      </c>
    </row>
    <row r="17" spans="1:16" x14ac:dyDescent="0.2">
      <c r="A17" s="2">
        <v>4160</v>
      </c>
      <c r="B17" s="2" t="s">
        <v>25</v>
      </c>
      <c r="C17" s="6">
        <v>200</v>
      </c>
      <c r="D17" s="6"/>
      <c r="E17" s="7">
        <v>89</v>
      </c>
      <c r="F17" s="6">
        <f t="shared" si="3"/>
        <v>111</v>
      </c>
      <c r="G17" s="7">
        <v>160</v>
      </c>
      <c r="H17" s="6">
        <f t="shared" si="1"/>
        <v>40</v>
      </c>
      <c r="J17" s="8">
        <v>200</v>
      </c>
      <c r="L17" s="8"/>
      <c r="O17" s="2">
        <v>200</v>
      </c>
      <c r="P17" s="2">
        <f t="shared" si="2"/>
        <v>0</v>
      </c>
    </row>
    <row r="18" spans="1:16" x14ac:dyDescent="0.2">
      <c r="A18" s="2">
        <v>4165</v>
      </c>
      <c r="B18" s="2" t="s">
        <v>26</v>
      </c>
      <c r="C18" s="6">
        <v>850</v>
      </c>
      <c r="D18" s="6"/>
      <c r="E18" s="7">
        <v>421</v>
      </c>
      <c r="F18" s="6">
        <f t="shared" si="3"/>
        <v>429</v>
      </c>
      <c r="G18" s="7">
        <v>850</v>
      </c>
      <c r="H18" s="6">
        <f t="shared" si="1"/>
        <v>0</v>
      </c>
      <c r="J18" s="8">
        <v>950</v>
      </c>
      <c r="L18" s="8"/>
      <c r="O18" s="2">
        <v>850</v>
      </c>
      <c r="P18" s="2">
        <f t="shared" si="2"/>
        <v>100</v>
      </c>
    </row>
    <row r="19" spans="1:16" x14ac:dyDescent="0.2">
      <c r="A19" s="2">
        <v>4140</v>
      </c>
      <c r="B19" s="2" t="s">
        <v>27</v>
      </c>
      <c r="C19" s="6">
        <v>350</v>
      </c>
      <c r="D19" s="6"/>
      <c r="E19" s="7">
        <v>402</v>
      </c>
      <c r="F19" s="6">
        <f t="shared" si="3"/>
        <v>-52</v>
      </c>
      <c r="G19" s="7">
        <v>402</v>
      </c>
      <c r="H19" s="6">
        <f t="shared" si="1"/>
        <v>-52</v>
      </c>
      <c r="J19" s="8">
        <v>350</v>
      </c>
      <c r="L19" s="8"/>
      <c r="O19" s="2">
        <v>350</v>
      </c>
      <c r="P19" s="2">
        <f t="shared" si="2"/>
        <v>0</v>
      </c>
    </row>
    <row r="20" spans="1:16" x14ac:dyDescent="0.2">
      <c r="A20" s="2">
        <v>4150</v>
      </c>
      <c r="B20" s="2" t="s">
        <v>28</v>
      </c>
      <c r="C20" s="6">
        <v>200</v>
      </c>
      <c r="D20" s="6"/>
      <c r="E20" s="7">
        <v>13</v>
      </c>
      <c r="F20" s="6">
        <f t="shared" si="3"/>
        <v>187</v>
      </c>
      <c r="G20" s="7">
        <v>26</v>
      </c>
      <c r="H20" s="6">
        <f t="shared" si="1"/>
        <v>174</v>
      </c>
      <c r="J20" s="8">
        <v>200</v>
      </c>
      <c r="L20" s="8"/>
      <c r="O20" s="2">
        <v>200</v>
      </c>
      <c r="P20" s="2">
        <f t="shared" si="2"/>
        <v>0</v>
      </c>
    </row>
    <row r="21" spans="1:16" x14ac:dyDescent="0.2">
      <c r="A21" s="2">
        <v>4200</v>
      </c>
      <c r="B21" s="2" t="s">
        <v>29</v>
      </c>
      <c r="C21" s="6">
        <v>600</v>
      </c>
      <c r="D21" s="6"/>
      <c r="E21" s="7">
        <v>90</v>
      </c>
      <c r="F21" s="6">
        <f t="shared" si="3"/>
        <v>510</v>
      </c>
      <c r="G21" s="7">
        <v>600</v>
      </c>
      <c r="H21" s="6">
        <f t="shared" si="1"/>
        <v>0</v>
      </c>
      <c r="J21" s="8">
        <v>700</v>
      </c>
      <c r="L21" s="8"/>
      <c r="O21" s="2">
        <v>600</v>
      </c>
      <c r="P21" s="2">
        <f t="shared" si="2"/>
        <v>100</v>
      </c>
    </row>
    <row r="22" spans="1:16" x14ac:dyDescent="0.2">
      <c r="A22" s="2">
        <v>4210</v>
      </c>
      <c r="B22" s="2" t="s">
        <v>30</v>
      </c>
      <c r="C22" s="6">
        <v>200</v>
      </c>
      <c r="D22" s="6"/>
      <c r="E22" s="7">
        <v>0</v>
      </c>
      <c r="F22" s="6">
        <f t="shared" si="3"/>
        <v>200</v>
      </c>
      <c r="G22" s="7">
        <v>200</v>
      </c>
      <c r="H22" s="6">
        <f t="shared" si="1"/>
        <v>0</v>
      </c>
      <c r="J22" s="8">
        <v>200</v>
      </c>
      <c r="L22" s="8"/>
      <c r="O22" s="2">
        <v>200</v>
      </c>
      <c r="P22" s="2">
        <f t="shared" si="2"/>
        <v>0</v>
      </c>
    </row>
    <row r="23" spans="1:16" x14ac:dyDescent="0.2">
      <c r="B23" s="2" t="s">
        <v>31</v>
      </c>
      <c r="C23" s="6">
        <v>400</v>
      </c>
      <c r="D23" s="6"/>
      <c r="E23" s="7">
        <v>0</v>
      </c>
      <c r="F23" s="6">
        <f t="shared" si="3"/>
        <v>400</v>
      </c>
      <c r="G23" s="7">
        <v>0</v>
      </c>
      <c r="H23" s="6">
        <f t="shared" si="1"/>
        <v>400</v>
      </c>
      <c r="J23" s="8">
        <v>0</v>
      </c>
      <c r="L23" s="8"/>
      <c r="O23" s="2">
        <v>400</v>
      </c>
      <c r="P23" s="2">
        <f t="shared" si="2"/>
        <v>-400</v>
      </c>
    </row>
    <row r="24" spans="1:16" x14ac:dyDescent="0.2">
      <c r="A24" s="2">
        <v>4130</v>
      </c>
      <c r="B24" s="2" t="s">
        <v>32</v>
      </c>
      <c r="C24" s="9">
        <v>1600</v>
      </c>
      <c r="E24" s="7">
        <v>1615</v>
      </c>
      <c r="F24" s="6">
        <f t="shared" si="3"/>
        <v>-15</v>
      </c>
      <c r="G24" s="7">
        <v>1615</v>
      </c>
      <c r="H24" s="6">
        <f t="shared" si="1"/>
        <v>-15</v>
      </c>
      <c r="J24" s="10">
        <v>1750</v>
      </c>
      <c r="L24" s="8"/>
      <c r="O24" s="11">
        <v>1600</v>
      </c>
      <c r="P24" s="2">
        <f t="shared" si="2"/>
        <v>150</v>
      </c>
    </row>
    <row r="25" spans="1:16" x14ac:dyDescent="0.2">
      <c r="C25" s="6"/>
      <c r="D25" s="6">
        <f>SUM(C12:C24)</f>
        <v>9020</v>
      </c>
      <c r="E25" s="7"/>
      <c r="F25" s="6"/>
      <c r="G25" s="6"/>
      <c r="H25" s="6"/>
      <c r="K25" s="2">
        <f>SUM(J12:J24)</f>
        <v>9350</v>
      </c>
    </row>
    <row r="26" spans="1:16" x14ac:dyDescent="0.2">
      <c r="A26" s="2">
        <v>4105</v>
      </c>
      <c r="B26" s="2" t="s">
        <v>33</v>
      </c>
      <c r="C26" s="6">
        <v>850</v>
      </c>
      <c r="D26" s="6"/>
      <c r="E26" s="7">
        <v>555</v>
      </c>
      <c r="F26" s="6">
        <f t="shared" si="3"/>
        <v>295</v>
      </c>
      <c r="G26" s="6">
        <v>830</v>
      </c>
      <c r="H26" s="6">
        <f t="shared" si="1"/>
        <v>20</v>
      </c>
      <c r="J26" s="8">
        <v>900</v>
      </c>
      <c r="L26" s="8"/>
      <c r="O26" s="2">
        <v>850</v>
      </c>
      <c r="P26" s="2">
        <f t="shared" ref="P26:P32" si="4">SUM(J26-O26)</f>
        <v>50</v>
      </c>
    </row>
    <row r="27" spans="1:16" x14ac:dyDescent="0.2">
      <c r="A27" s="2">
        <v>4100</v>
      </c>
      <c r="B27" s="2" t="s">
        <v>34</v>
      </c>
      <c r="C27" s="7">
        <v>2200</v>
      </c>
      <c r="D27" s="12"/>
      <c r="E27" s="7">
        <v>0</v>
      </c>
      <c r="F27" s="7">
        <f t="shared" si="3"/>
        <v>2200</v>
      </c>
      <c r="G27" s="7">
        <v>2200</v>
      </c>
      <c r="H27" s="7">
        <f t="shared" si="1"/>
        <v>0</v>
      </c>
      <c r="I27" s="8"/>
      <c r="J27" s="8">
        <v>2400</v>
      </c>
      <c r="L27" s="8"/>
      <c r="O27" s="2">
        <v>2200</v>
      </c>
      <c r="P27" s="2">
        <f t="shared" si="4"/>
        <v>200</v>
      </c>
    </row>
    <row r="28" spans="1:16" x14ac:dyDescent="0.2">
      <c r="A28" s="2">
        <v>4110</v>
      </c>
      <c r="B28" s="2" t="s">
        <v>35</v>
      </c>
      <c r="C28" s="7">
        <v>580</v>
      </c>
      <c r="D28" s="12"/>
      <c r="E28" s="7">
        <v>2863</v>
      </c>
      <c r="F28" s="7">
        <f t="shared" si="3"/>
        <v>-2283</v>
      </c>
      <c r="G28" s="7">
        <v>550</v>
      </c>
      <c r="H28" s="7">
        <f t="shared" si="1"/>
        <v>30</v>
      </c>
      <c r="I28" s="8"/>
      <c r="J28" s="8">
        <v>600</v>
      </c>
      <c r="L28" s="8"/>
      <c r="O28" s="2">
        <v>580</v>
      </c>
      <c r="P28" s="2">
        <f t="shared" si="4"/>
        <v>20</v>
      </c>
    </row>
    <row r="29" spans="1:16" x14ac:dyDescent="0.2">
      <c r="A29" s="2">
        <v>4120</v>
      </c>
      <c r="B29" s="2" t="s">
        <v>36</v>
      </c>
      <c r="C29" s="7">
        <v>850</v>
      </c>
      <c r="D29" s="7"/>
      <c r="E29" s="7">
        <v>890</v>
      </c>
      <c r="F29" s="7">
        <f t="shared" si="3"/>
        <v>-40</v>
      </c>
      <c r="G29" s="7">
        <v>890</v>
      </c>
      <c r="H29" s="7">
        <f t="shared" si="1"/>
        <v>-40</v>
      </c>
      <c r="I29" s="8"/>
      <c r="J29" s="8">
        <v>950</v>
      </c>
      <c r="L29" s="8"/>
      <c r="O29" s="2">
        <v>850</v>
      </c>
      <c r="P29" s="2">
        <f t="shared" si="4"/>
        <v>100</v>
      </c>
    </row>
    <row r="30" spans="1:16" x14ac:dyDescent="0.2">
      <c r="A30" s="2">
        <v>4090</v>
      </c>
      <c r="B30" s="2" t="s">
        <v>37</v>
      </c>
      <c r="C30" s="6">
        <v>220</v>
      </c>
      <c r="D30" s="6"/>
      <c r="E30" s="7">
        <v>61</v>
      </c>
      <c r="F30" s="7">
        <f t="shared" si="3"/>
        <v>159</v>
      </c>
      <c r="G30" s="8">
        <v>220</v>
      </c>
      <c r="H30" s="7">
        <f t="shared" si="1"/>
        <v>0</v>
      </c>
      <c r="I30" s="8"/>
      <c r="J30" s="8">
        <v>250</v>
      </c>
      <c r="L30" s="8"/>
      <c r="O30" s="2">
        <v>220</v>
      </c>
      <c r="P30" s="2">
        <f t="shared" si="4"/>
        <v>30</v>
      </c>
    </row>
    <row r="31" spans="1:16" x14ac:dyDescent="0.2">
      <c r="A31" s="2">
        <v>4125</v>
      </c>
      <c r="B31" s="2" t="s">
        <v>38</v>
      </c>
      <c r="C31" s="6">
        <v>1250</v>
      </c>
      <c r="D31" s="6"/>
      <c r="E31" s="7">
        <v>858</v>
      </c>
      <c r="F31" s="6">
        <f t="shared" si="3"/>
        <v>392</v>
      </c>
      <c r="G31" s="6">
        <v>1250</v>
      </c>
      <c r="H31" s="6">
        <f t="shared" si="1"/>
        <v>0</v>
      </c>
      <c r="J31" s="8">
        <v>1450</v>
      </c>
      <c r="L31" s="8"/>
      <c r="O31" s="2">
        <v>1250</v>
      </c>
      <c r="P31" s="2">
        <f t="shared" si="4"/>
        <v>200</v>
      </c>
    </row>
    <row r="32" spans="1:16" x14ac:dyDescent="0.2">
      <c r="A32" s="2">
        <v>4250</v>
      </c>
      <c r="B32" s="2" t="s">
        <v>39</v>
      </c>
      <c r="C32" s="9">
        <v>2500</v>
      </c>
      <c r="E32" s="7">
        <v>0</v>
      </c>
      <c r="F32" s="6">
        <f t="shared" si="3"/>
        <v>2500</v>
      </c>
      <c r="G32" s="6">
        <v>0</v>
      </c>
      <c r="H32" s="6">
        <f t="shared" si="1"/>
        <v>2500</v>
      </c>
      <c r="J32" s="10">
        <v>2500</v>
      </c>
      <c r="L32" s="8"/>
      <c r="O32" s="11">
        <v>2500</v>
      </c>
      <c r="P32" s="2">
        <f t="shared" si="4"/>
        <v>0</v>
      </c>
    </row>
    <row r="33" spans="1:16" x14ac:dyDescent="0.2">
      <c r="C33" s="6"/>
      <c r="D33" s="6">
        <f>SUM(C26:C32)</f>
        <v>8450</v>
      </c>
      <c r="E33" s="7"/>
      <c r="F33" s="6"/>
      <c r="G33" s="6"/>
      <c r="H33" s="6"/>
      <c r="J33" s="5"/>
      <c r="K33" s="2">
        <f>SUM(J26:J32)</f>
        <v>9050</v>
      </c>
      <c r="L33" s="5"/>
    </row>
    <row r="34" spans="1:16" x14ac:dyDescent="0.2">
      <c r="A34" s="2">
        <v>4220</v>
      </c>
      <c r="B34" s="2" t="s">
        <v>40</v>
      </c>
      <c r="C34" s="6">
        <v>500</v>
      </c>
      <c r="D34" s="6"/>
      <c r="E34" s="7">
        <v>0</v>
      </c>
      <c r="F34" s="6">
        <f t="shared" si="3"/>
        <v>500</v>
      </c>
      <c r="G34" s="6">
        <v>0</v>
      </c>
      <c r="H34" s="6">
        <f t="shared" si="1"/>
        <v>500</v>
      </c>
      <c r="J34" s="8">
        <v>500</v>
      </c>
      <c r="L34" s="8"/>
      <c r="O34" s="2">
        <v>500</v>
      </c>
      <c r="P34" s="2">
        <f t="shared" ref="P34:P39" si="5">SUM(J34-O34)</f>
        <v>0</v>
      </c>
    </row>
    <row r="35" spans="1:16" x14ac:dyDescent="0.2">
      <c r="A35" s="2">
        <v>4221</v>
      </c>
      <c r="B35" s="2" t="s">
        <v>41</v>
      </c>
      <c r="C35" s="6">
        <v>600</v>
      </c>
      <c r="D35" s="6"/>
      <c r="E35" s="7">
        <v>36</v>
      </c>
      <c r="F35" s="6">
        <f t="shared" si="3"/>
        <v>564</v>
      </c>
      <c r="G35" s="6">
        <v>300</v>
      </c>
      <c r="H35" s="6">
        <f t="shared" si="1"/>
        <v>300</v>
      </c>
      <c r="J35" s="8">
        <v>600</v>
      </c>
      <c r="L35" s="8"/>
      <c r="O35" s="2">
        <v>600</v>
      </c>
      <c r="P35" s="2">
        <f t="shared" si="5"/>
        <v>0</v>
      </c>
    </row>
    <row r="36" spans="1:16" x14ac:dyDescent="0.2">
      <c r="A36" s="2">
        <v>4226</v>
      </c>
      <c r="B36" s="2" t="s">
        <v>42</v>
      </c>
      <c r="C36" s="6">
        <v>500</v>
      </c>
      <c r="D36" s="6"/>
      <c r="E36" s="7">
        <v>0</v>
      </c>
      <c r="F36" s="6">
        <f t="shared" si="3"/>
        <v>500</v>
      </c>
      <c r="G36" s="6">
        <v>0</v>
      </c>
      <c r="H36" s="6">
        <f t="shared" si="1"/>
        <v>500</v>
      </c>
      <c r="J36" s="8">
        <v>500</v>
      </c>
      <c r="L36" s="8"/>
      <c r="O36" s="2">
        <v>500</v>
      </c>
      <c r="P36" s="2">
        <f t="shared" si="5"/>
        <v>0</v>
      </c>
    </row>
    <row r="37" spans="1:16" x14ac:dyDescent="0.2">
      <c r="A37" s="2">
        <v>4225</v>
      </c>
      <c r="B37" s="2" t="s">
        <v>43</v>
      </c>
      <c r="C37" s="6">
        <v>1200</v>
      </c>
      <c r="D37" s="6"/>
      <c r="E37" s="7">
        <v>1064</v>
      </c>
      <c r="F37" s="6">
        <f t="shared" si="3"/>
        <v>136</v>
      </c>
      <c r="G37" s="6">
        <v>1064</v>
      </c>
      <c r="H37" s="6">
        <f t="shared" si="1"/>
        <v>136</v>
      </c>
      <c r="J37" s="8">
        <v>1400</v>
      </c>
      <c r="L37" s="8"/>
      <c r="O37" s="2">
        <v>1200</v>
      </c>
      <c r="P37" s="2">
        <f t="shared" si="5"/>
        <v>200</v>
      </c>
    </row>
    <row r="38" spans="1:16" x14ac:dyDescent="0.2">
      <c r="A38" s="2">
        <v>4228</v>
      </c>
      <c r="B38" s="2" t="s">
        <v>44</v>
      </c>
      <c r="C38" s="6">
        <v>100</v>
      </c>
      <c r="D38" s="6"/>
      <c r="E38" s="7">
        <v>0</v>
      </c>
      <c r="F38" s="6">
        <f t="shared" si="3"/>
        <v>100</v>
      </c>
      <c r="G38" s="6">
        <v>0</v>
      </c>
      <c r="H38" s="6">
        <f t="shared" si="1"/>
        <v>100</v>
      </c>
      <c r="J38" s="8">
        <v>100</v>
      </c>
      <c r="L38" s="8"/>
      <c r="O38" s="2">
        <v>100</v>
      </c>
      <c r="P38" s="2">
        <f t="shared" si="5"/>
        <v>0</v>
      </c>
    </row>
    <row r="39" spans="1:16" x14ac:dyDescent="0.2">
      <c r="A39" s="2">
        <v>4230</v>
      </c>
      <c r="B39" s="2" t="s">
        <v>45</v>
      </c>
      <c r="C39" s="9">
        <v>1000</v>
      </c>
      <c r="E39" s="7">
        <v>330</v>
      </c>
      <c r="F39" s="6">
        <f t="shared" si="3"/>
        <v>670</v>
      </c>
      <c r="G39" s="6">
        <v>330</v>
      </c>
      <c r="H39" s="6">
        <f t="shared" si="1"/>
        <v>670</v>
      </c>
      <c r="J39" s="10">
        <v>1000</v>
      </c>
      <c r="L39" s="8"/>
      <c r="O39" s="11">
        <v>1000</v>
      </c>
      <c r="P39" s="2">
        <f t="shared" si="5"/>
        <v>0</v>
      </c>
    </row>
    <row r="40" spans="1:16" x14ac:dyDescent="0.2">
      <c r="C40" s="6"/>
      <c r="D40" s="6">
        <f>SUM(C34:C39)</f>
        <v>3900</v>
      </c>
      <c r="E40" s="7"/>
      <c r="F40" s="6"/>
      <c r="G40" s="6"/>
      <c r="H40" s="6"/>
      <c r="J40" s="5"/>
      <c r="K40" s="2">
        <f>SUM(J34:J39)</f>
        <v>4100</v>
      </c>
      <c r="L40" s="5"/>
    </row>
    <row r="41" spans="1:16" x14ac:dyDescent="0.2">
      <c r="A41" s="2">
        <v>4410</v>
      </c>
      <c r="B41" s="2" t="s">
        <v>46</v>
      </c>
      <c r="C41" s="6">
        <v>64000</v>
      </c>
      <c r="D41" s="6"/>
      <c r="E41" s="7">
        <v>135</v>
      </c>
      <c r="F41" s="6">
        <f t="shared" si="3"/>
        <v>63865</v>
      </c>
      <c r="G41" s="6">
        <v>64000</v>
      </c>
      <c r="H41" s="6">
        <f t="shared" si="1"/>
        <v>0</v>
      </c>
      <c r="J41" s="8">
        <v>70000</v>
      </c>
      <c r="L41" s="8"/>
      <c r="O41" s="2">
        <v>64000</v>
      </c>
      <c r="P41" s="2">
        <f t="shared" ref="P41:P54" si="6">SUM(J41-O41)</f>
        <v>6000</v>
      </c>
    </row>
    <row r="42" spans="1:16" x14ac:dyDescent="0.2">
      <c r="A42" s="2">
        <v>4450</v>
      </c>
      <c r="B42" s="2" t="s">
        <v>47</v>
      </c>
      <c r="C42" s="9">
        <v>12000</v>
      </c>
      <c r="E42" s="7">
        <v>0</v>
      </c>
      <c r="F42" s="6">
        <f t="shared" si="3"/>
        <v>12000</v>
      </c>
      <c r="G42" s="6">
        <v>12000</v>
      </c>
      <c r="H42" s="6">
        <f t="shared" si="1"/>
        <v>0</v>
      </c>
      <c r="J42" s="10">
        <v>14000</v>
      </c>
      <c r="L42" s="8"/>
      <c r="O42" s="11">
        <v>8000</v>
      </c>
      <c r="P42" s="2">
        <f t="shared" si="6"/>
        <v>6000</v>
      </c>
    </row>
    <row r="43" spans="1:16" x14ac:dyDescent="0.2">
      <c r="C43" s="6"/>
      <c r="D43" s="6">
        <f>SUM(C41:C42)</f>
        <v>76000</v>
      </c>
      <c r="E43" s="7"/>
      <c r="F43" s="6"/>
      <c r="G43" s="6"/>
      <c r="H43" s="6"/>
      <c r="J43" s="5" t="s">
        <v>96</v>
      </c>
      <c r="K43" s="2">
        <f>SUM(J41:J42)</f>
        <v>84000</v>
      </c>
      <c r="L43" s="5"/>
      <c r="P43" s="2" t="e">
        <f t="shared" si="6"/>
        <v>#VALUE!</v>
      </c>
    </row>
    <row r="44" spans="1:16" x14ac:dyDescent="0.2">
      <c r="A44" s="2">
        <v>4416</v>
      </c>
      <c r="B44" s="8" t="s">
        <v>48</v>
      </c>
      <c r="C44" s="7">
        <v>10500</v>
      </c>
      <c r="D44" s="7"/>
      <c r="E44" s="7">
        <v>1243</v>
      </c>
      <c r="F44" s="7">
        <f>SUM(C44-E44)</f>
        <v>9257</v>
      </c>
      <c r="G44" s="7">
        <v>10500</v>
      </c>
      <c r="H44" s="7">
        <f>SUM(C44-G44)</f>
        <v>0</v>
      </c>
      <c r="I44" s="8"/>
      <c r="J44" s="8">
        <v>8500</v>
      </c>
      <c r="L44" s="8"/>
      <c r="O44" s="2">
        <v>8500</v>
      </c>
      <c r="P44" s="2">
        <f t="shared" si="6"/>
        <v>0</v>
      </c>
    </row>
    <row r="45" spans="1:16" x14ac:dyDescent="0.2">
      <c r="A45" s="2">
        <v>4415</v>
      </c>
      <c r="B45" s="8" t="s">
        <v>49</v>
      </c>
      <c r="C45" s="7">
        <v>3000</v>
      </c>
      <c r="D45" s="7"/>
      <c r="E45" s="7">
        <v>290</v>
      </c>
      <c r="F45" s="7">
        <f>SUM(C45-E45)</f>
        <v>2710</v>
      </c>
      <c r="G45" s="7">
        <v>2000</v>
      </c>
      <c r="H45" s="7">
        <f>SUM(C45-G45)</f>
        <v>1000</v>
      </c>
      <c r="I45" s="8"/>
      <c r="J45" s="8">
        <v>3000</v>
      </c>
      <c r="L45" s="8"/>
      <c r="O45" s="2">
        <v>3000</v>
      </c>
      <c r="P45" s="2">
        <f t="shared" si="6"/>
        <v>0</v>
      </c>
    </row>
    <row r="46" spans="1:16" x14ac:dyDescent="0.2">
      <c r="A46" s="2">
        <v>4500</v>
      </c>
      <c r="B46" s="8" t="s">
        <v>50</v>
      </c>
      <c r="C46" s="7">
        <v>20000</v>
      </c>
      <c r="D46" s="7"/>
      <c r="E46" s="7">
        <v>5218</v>
      </c>
      <c r="F46" s="7">
        <f>SUM(C46-E46)</f>
        <v>14782</v>
      </c>
      <c r="G46" s="7">
        <v>10000</v>
      </c>
      <c r="H46" s="7">
        <v>0</v>
      </c>
      <c r="I46" s="8"/>
      <c r="J46" s="8">
        <v>20000</v>
      </c>
      <c r="L46" s="8"/>
      <c r="O46" s="2">
        <v>20000</v>
      </c>
      <c r="P46" s="2">
        <f t="shared" si="6"/>
        <v>0</v>
      </c>
    </row>
    <row r="47" spans="1:16" x14ac:dyDescent="0.2">
      <c r="A47" s="2">
        <v>4420</v>
      </c>
      <c r="B47" s="8" t="s">
        <v>51</v>
      </c>
      <c r="C47" s="7">
        <v>19000</v>
      </c>
      <c r="D47" s="7"/>
      <c r="E47" s="7">
        <v>0</v>
      </c>
      <c r="F47" s="7">
        <f>SUM(C47-E47)</f>
        <v>19000</v>
      </c>
      <c r="G47" s="7">
        <v>10000</v>
      </c>
      <c r="H47" s="7">
        <v>9000</v>
      </c>
      <c r="I47" s="8"/>
      <c r="J47" s="8">
        <v>12000</v>
      </c>
      <c r="L47" s="8"/>
      <c r="O47" s="2">
        <v>12000</v>
      </c>
      <c r="P47" s="2">
        <f t="shared" si="6"/>
        <v>0</v>
      </c>
    </row>
    <row r="48" spans="1:16" x14ac:dyDescent="0.2">
      <c r="A48" s="2">
        <v>4427</v>
      </c>
      <c r="B48" s="2" t="s">
        <v>52</v>
      </c>
      <c r="C48" s="6">
        <v>500</v>
      </c>
      <c r="D48" s="6"/>
      <c r="E48" s="7">
        <v>0</v>
      </c>
      <c r="F48" s="6">
        <f t="shared" si="3"/>
        <v>500</v>
      </c>
      <c r="G48" s="6">
        <v>0</v>
      </c>
      <c r="H48" s="6">
        <f t="shared" si="1"/>
        <v>500</v>
      </c>
      <c r="J48" s="8">
        <v>500</v>
      </c>
      <c r="L48" s="8"/>
      <c r="O48" s="2">
        <v>500</v>
      </c>
      <c r="P48" s="2">
        <f t="shared" si="6"/>
        <v>0</v>
      </c>
    </row>
    <row r="49" spans="1:16" x14ac:dyDescent="0.2">
      <c r="A49" s="2">
        <v>4423</v>
      </c>
      <c r="B49" s="2" t="s">
        <v>53</v>
      </c>
      <c r="C49" s="6">
        <v>600</v>
      </c>
      <c r="D49" s="6"/>
      <c r="E49" s="7">
        <v>0</v>
      </c>
      <c r="F49" s="6">
        <f t="shared" si="3"/>
        <v>600</v>
      </c>
      <c r="G49" s="6">
        <v>0</v>
      </c>
      <c r="H49" s="6">
        <f t="shared" si="1"/>
        <v>600</v>
      </c>
      <c r="J49" s="8">
        <v>600</v>
      </c>
      <c r="L49" s="8"/>
      <c r="O49" s="2">
        <v>600</v>
      </c>
      <c r="P49" s="2">
        <f t="shared" si="6"/>
        <v>0</v>
      </c>
    </row>
    <row r="50" spans="1:16" x14ac:dyDescent="0.2">
      <c r="A50" s="2">
        <v>4429</v>
      </c>
      <c r="B50" s="2" t="s">
        <v>54</v>
      </c>
      <c r="C50" s="6">
        <v>500</v>
      </c>
      <c r="D50" s="6"/>
      <c r="E50" s="7">
        <v>0</v>
      </c>
      <c r="F50" s="6">
        <f t="shared" si="3"/>
        <v>500</v>
      </c>
      <c r="G50" s="6">
        <v>0</v>
      </c>
      <c r="H50" s="6">
        <f t="shared" si="1"/>
        <v>500</v>
      </c>
      <c r="J50" s="8">
        <v>500</v>
      </c>
      <c r="L50" s="8"/>
      <c r="O50" s="2">
        <v>500</v>
      </c>
      <c r="P50" s="2">
        <f t="shared" si="6"/>
        <v>0</v>
      </c>
    </row>
    <row r="51" spans="1:16" x14ac:dyDescent="0.2">
      <c r="A51" s="2">
        <v>4510</v>
      </c>
      <c r="B51" s="2" t="s">
        <v>55</v>
      </c>
      <c r="C51" s="6">
        <v>1000</v>
      </c>
      <c r="D51" s="6"/>
      <c r="E51" s="7">
        <v>270</v>
      </c>
      <c r="F51" s="6">
        <f t="shared" si="3"/>
        <v>730</v>
      </c>
      <c r="G51" s="6">
        <v>270</v>
      </c>
      <c r="H51" s="6">
        <f t="shared" si="1"/>
        <v>730</v>
      </c>
      <c r="J51" s="8">
        <v>1000</v>
      </c>
      <c r="L51" s="8"/>
      <c r="O51" s="2">
        <v>1000</v>
      </c>
      <c r="P51" s="2">
        <f t="shared" si="6"/>
        <v>0</v>
      </c>
    </row>
    <row r="52" spans="1:16" x14ac:dyDescent="0.2">
      <c r="A52" s="5">
        <v>4520</v>
      </c>
      <c r="B52" s="8" t="s">
        <v>56</v>
      </c>
      <c r="C52" s="7">
        <v>1000</v>
      </c>
      <c r="D52" s="7"/>
      <c r="E52" s="7">
        <v>1944</v>
      </c>
      <c r="F52" s="7">
        <f t="shared" si="3"/>
        <v>-944</v>
      </c>
      <c r="G52" s="7">
        <v>4000</v>
      </c>
      <c r="H52" s="7">
        <f t="shared" si="1"/>
        <v>-3000</v>
      </c>
      <c r="I52" s="8"/>
      <c r="J52" s="8">
        <v>1000</v>
      </c>
      <c r="L52" s="8"/>
      <c r="O52" s="2">
        <v>1000</v>
      </c>
      <c r="P52" s="2">
        <f t="shared" si="6"/>
        <v>0</v>
      </c>
    </row>
    <row r="53" spans="1:16" x14ac:dyDescent="0.2">
      <c r="A53" s="2">
        <v>4426</v>
      </c>
      <c r="B53" s="8" t="s">
        <v>57</v>
      </c>
      <c r="C53" s="7">
        <v>500</v>
      </c>
      <c r="D53" s="7"/>
      <c r="E53" s="7">
        <v>0</v>
      </c>
      <c r="F53" s="7">
        <f t="shared" si="3"/>
        <v>500</v>
      </c>
      <c r="G53" s="7"/>
      <c r="H53" s="7">
        <f t="shared" si="1"/>
        <v>500</v>
      </c>
      <c r="I53" s="8"/>
      <c r="J53" s="8">
        <v>500</v>
      </c>
      <c r="L53" s="8"/>
      <c r="O53" s="2">
        <v>500</v>
      </c>
      <c r="P53" s="2">
        <f t="shared" si="6"/>
        <v>0</v>
      </c>
    </row>
    <row r="54" spans="1:16" x14ac:dyDescent="0.2">
      <c r="A54" s="2">
        <v>4428</v>
      </c>
      <c r="B54" s="8" t="s">
        <v>58</v>
      </c>
      <c r="C54" s="13">
        <v>13500</v>
      </c>
      <c r="D54" s="8"/>
      <c r="E54" s="7">
        <v>13500</v>
      </c>
      <c r="F54" s="7">
        <f t="shared" si="3"/>
        <v>0</v>
      </c>
      <c r="G54" s="7">
        <v>13500</v>
      </c>
      <c r="H54" s="7">
        <v>0</v>
      </c>
      <c r="I54" s="8"/>
      <c r="J54" s="10">
        <v>2500</v>
      </c>
      <c r="L54" s="8"/>
      <c r="O54" s="11">
        <v>2500</v>
      </c>
      <c r="P54" s="2">
        <f t="shared" si="6"/>
        <v>0</v>
      </c>
    </row>
    <row r="55" spans="1:16" x14ac:dyDescent="0.2">
      <c r="B55" s="8"/>
      <c r="C55" s="7"/>
      <c r="D55" s="8"/>
      <c r="E55" s="7"/>
      <c r="F55" s="7"/>
      <c r="G55" s="7"/>
      <c r="H55" s="7"/>
      <c r="I55" s="8"/>
      <c r="J55" s="8"/>
      <c r="L55" s="8"/>
    </row>
    <row r="56" spans="1:16" ht="20.25" customHeight="1" x14ac:dyDescent="0.2">
      <c r="C56" s="6"/>
      <c r="D56" s="6">
        <f>SUM(C44:C54)</f>
        <v>70100</v>
      </c>
      <c r="E56" s="7"/>
      <c r="F56" s="6"/>
      <c r="G56" s="6"/>
      <c r="H56" s="12"/>
      <c r="J56" s="5"/>
      <c r="K56" s="2">
        <f>SUM(J44:J54)</f>
        <v>50100</v>
      </c>
      <c r="L56" s="5"/>
    </row>
    <row r="57" spans="1:16" x14ac:dyDescent="0.2">
      <c r="C57" s="6"/>
      <c r="D57" s="6"/>
      <c r="E57" s="7"/>
      <c r="F57" s="6"/>
      <c r="G57" s="6"/>
      <c r="H57" s="12"/>
      <c r="J57" s="5"/>
      <c r="L57" s="5"/>
    </row>
    <row r="58" spans="1:16" x14ac:dyDescent="0.2">
      <c r="A58" s="2">
        <v>4700</v>
      </c>
      <c r="B58" s="2" t="s">
        <v>59</v>
      </c>
      <c r="C58" s="6">
        <v>19500</v>
      </c>
      <c r="D58" s="6"/>
      <c r="E58" s="7">
        <v>9750</v>
      </c>
      <c r="F58" s="6">
        <f t="shared" si="3"/>
        <v>9750</v>
      </c>
      <c r="G58" s="6">
        <v>19500</v>
      </c>
      <c r="H58" s="7">
        <f t="shared" si="1"/>
        <v>0</v>
      </c>
      <c r="J58" s="8">
        <v>20500</v>
      </c>
      <c r="L58" s="8"/>
      <c r="O58" s="2">
        <v>19500</v>
      </c>
      <c r="P58" s="2">
        <f>SUM(J58-O58)</f>
        <v>1000</v>
      </c>
    </row>
    <row r="59" spans="1:16" x14ac:dyDescent="0.2">
      <c r="A59" s="2">
        <v>4405</v>
      </c>
      <c r="B59" s="2" t="s">
        <v>60</v>
      </c>
      <c r="C59" s="6">
        <v>2000</v>
      </c>
      <c r="D59" s="6"/>
      <c r="E59" s="7">
        <v>0</v>
      </c>
      <c r="F59" s="6"/>
      <c r="G59" s="6">
        <v>0</v>
      </c>
      <c r="H59" s="7">
        <f t="shared" si="1"/>
        <v>2000</v>
      </c>
      <c r="J59" s="8">
        <v>0</v>
      </c>
      <c r="L59" s="8"/>
      <c r="O59" s="2">
        <v>0</v>
      </c>
      <c r="P59" s="2">
        <f>SUM(J59-O59)</f>
        <v>0</v>
      </c>
    </row>
    <row r="60" spans="1:16" x14ac:dyDescent="0.2">
      <c r="A60" s="2">
        <v>4720</v>
      </c>
      <c r="B60" s="2" t="s">
        <v>61</v>
      </c>
      <c r="C60" s="9">
        <v>18000</v>
      </c>
      <c r="E60" s="7">
        <v>2738</v>
      </c>
      <c r="F60" s="6">
        <f t="shared" si="3"/>
        <v>15262</v>
      </c>
      <c r="G60" s="6">
        <v>18000</v>
      </c>
      <c r="H60" s="7">
        <f t="shared" si="1"/>
        <v>0</v>
      </c>
      <c r="J60" s="14">
        <v>21000</v>
      </c>
      <c r="L60" s="14"/>
      <c r="O60" s="15">
        <v>18000</v>
      </c>
      <c r="P60" s="2">
        <f>SUM(J60-O60)</f>
        <v>3000</v>
      </c>
    </row>
    <row r="61" spans="1:16" x14ac:dyDescent="0.2">
      <c r="C61" s="6"/>
      <c r="D61" s="6">
        <f>SUM(C58:C60)</f>
        <v>39500</v>
      </c>
      <c r="E61" s="7"/>
      <c r="F61" s="6"/>
      <c r="G61" s="6"/>
      <c r="H61" s="7">
        <f t="shared" si="1"/>
        <v>0</v>
      </c>
      <c r="J61" s="5"/>
      <c r="K61" s="2">
        <f>SUM(J58:J60)</f>
        <v>41500</v>
      </c>
      <c r="L61" s="5"/>
      <c r="O61" s="15"/>
    </row>
    <row r="62" spans="1:16" x14ac:dyDescent="0.2">
      <c r="A62" s="2">
        <v>4810</v>
      </c>
      <c r="B62" s="2" t="s">
        <v>62</v>
      </c>
      <c r="C62" s="6">
        <v>5000</v>
      </c>
      <c r="D62" s="6"/>
      <c r="E62" s="7">
        <v>1800</v>
      </c>
      <c r="F62" s="6">
        <f t="shared" si="3"/>
        <v>3200</v>
      </c>
      <c r="G62" s="6">
        <v>5000</v>
      </c>
      <c r="H62" s="7">
        <f t="shared" si="1"/>
        <v>0</v>
      </c>
      <c r="J62" s="8">
        <v>5000</v>
      </c>
      <c r="L62" s="8"/>
      <c r="O62" s="2">
        <v>5000</v>
      </c>
      <c r="P62" s="2">
        <f>SUM(J62-O62)</f>
        <v>0</v>
      </c>
    </row>
    <row r="63" spans="1:16" x14ac:dyDescent="0.2">
      <c r="A63" s="2">
        <v>4820</v>
      </c>
      <c r="B63" s="2" t="s">
        <v>63</v>
      </c>
      <c r="C63" s="6">
        <v>10000</v>
      </c>
      <c r="D63" s="6"/>
      <c r="E63" s="7">
        <v>1233</v>
      </c>
      <c r="F63" s="6">
        <f t="shared" si="3"/>
        <v>8767</v>
      </c>
      <c r="G63" s="6">
        <v>10000</v>
      </c>
      <c r="H63" s="7">
        <f t="shared" si="1"/>
        <v>0</v>
      </c>
      <c r="J63" s="8">
        <v>8000</v>
      </c>
      <c r="L63" s="8"/>
      <c r="O63" s="2">
        <v>8000</v>
      </c>
      <c r="P63" s="2">
        <f>SUM(J63-O63)</f>
        <v>0</v>
      </c>
    </row>
    <row r="64" spans="1:16" x14ac:dyDescent="0.2">
      <c r="A64" s="2">
        <v>4825</v>
      </c>
      <c r="B64" s="2" t="s">
        <v>64</v>
      </c>
      <c r="C64" s="6">
        <v>2000</v>
      </c>
      <c r="D64" s="6"/>
      <c r="E64" s="7">
        <v>0</v>
      </c>
      <c r="F64" s="6">
        <f t="shared" si="3"/>
        <v>2000</v>
      </c>
      <c r="G64" s="6">
        <v>2000</v>
      </c>
      <c r="H64" s="7">
        <f t="shared" si="1"/>
        <v>0</v>
      </c>
      <c r="J64" s="8">
        <v>2000</v>
      </c>
      <c r="L64" s="8"/>
      <c r="O64" s="2">
        <v>2000</v>
      </c>
      <c r="P64" s="2">
        <f>SUM(J64-O64)</f>
        <v>0</v>
      </c>
    </row>
    <row r="65" spans="1:16" x14ac:dyDescent="0.2">
      <c r="A65" s="2">
        <v>4840</v>
      </c>
      <c r="B65" s="2" t="s">
        <v>65</v>
      </c>
      <c r="C65" s="6">
        <v>2000</v>
      </c>
      <c r="D65" s="6"/>
      <c r="E65" s="7">
        <v>0</v>
      </c>
      <c r="F65" s="6">
        <f t="shared" si="3"/>
        <v>2000</v>
      </c>
      <c r="G65" s="6">
        <v>2000</v>
      </c>
      <c r="H65" s="7">
        <f t="shared" si="1"/>
        <v>0</v>
      </c>
      <c r="J65" s="8">
        <v>2000</v>
      </c>
      <c r="L65" s="8"/>
      <c r="O65" s="2">
        <v>2000</v>
      </c>
      <c r="P65" s="2">
        <f>SUM(J65-O65)</f>
        <v>0</v>
      </c>
    </row>
    <row r="66" spans="1:16" x14ac:dyDescent="0.2">
      <c r="A66" s="2">
        <v>4830</v>
      </c>
      <c r="B66" s="2" t="s">
        <v>66</v>
      </c>
      <c r="C66" s="9">
        <v>2580</v>
      </c>
      <c r="E66" s="7">
        <v>2133</v>
      </c>
      <c r="F66" s="6">
        <f t="shared" si="3"/>
        <v>447</v>
      </c>
      <c r="G66" s="6">
        <v>3633</v>
      </c>
      <c r="H66" s="7">
        <f t="shared" si="1"/>
        <v>-1053</v>
      </c>
      <c r="J66" s="10">
        <v>3820</v>
      </c>
      <c r="L66" s="8"/>
      <c r="O66" s="11">
        <v>2580</v>
      </c>
      <c r="P66" s="2">
        <f>SUM(J66-O66)</f>
        <v>1240</v>
      </c>
    </row>
    <row r="67" spans="1:16" ht="15.75" customHeight="1" x14ac:dyDescent="0.2">
      <c r="C67" s="6"/>
      <c r="D67" s="6">
        <f>SUM(C62:C66)</f>
        <v>21580</v>
      </c>
      <c r="E67" s="6"/>
      <c r="F67" s="6"/>
      <c r="G67" s="6"/>
      <c r="H67" s="2">
        <f>SUM(H6:H66)</f>
        <v>43639</v>
      </c>
      <c r="J67" s="5"/>
      <c r="K67" s="2">
        <f>SUM(J62:J66)</f>
        <v>20820</v>
      </c>
    </row>
    <row r="68" spans="1:16" ht="15.75" x14ac:dyDescent="0.25">
      <c r="C68" s="6"/>
      <c r="D68" s="6">
        <f>SUM(D6:D67)</f>
        <v>320350</v>
      </c>
      <c r="E68" s="6"/>
      <c r="F68" s="6"/>
      <c r="G68" s="6" t="s">
        <v>67</v>
      </c>
      <c r="J68" s="16">
        <f>SUM(J6:J66)</f>
        <v>312260</v>
      </c>
      <c r="K68" s="2">
        <f>SUM(K6:K67)</f>
        <v>312260</v>
      </c>
    </row>
    <row r="69" spans="1:16" ht="15.75" x14ac:dyDescent="0.25">
      <c r="B69" s="17" t="s">
        <v>68</v>
      </c>
      <c r="C69" s="6"/>
      <c r="D69" s="6"/>
      <c r="E69" s="6"/>
      <c r="F69" s="6"/>
      <c r="G69" s="6"/>
      <c r="J69" s="5"/>
      <c r="L69" s="17"/>
    </row>
    <row r="70" spans="1:16" x14ac:dyDescent="0.2">
      <c r="A70" s="2">
        <v>1076</v>
      </c>
      <c r="B70" s="2" t="s">
        <v>69</v>
      </c>
      <c r="C70" s="7">
        <v>-275509</v>
      </c>
      <c r="D70" s="7"/>
      <c r="E70" s="7"/>
      <c r="F70" s="7"/>
      <c r="G70" s="7"/>
      <c r="H70" s="8"/>
      <c r="I70" s="8"/>
      <c r="J70" s="8"/>
    </row>
    <row r="71" spans="1:16" x14ac:dyDescent="0.2">
      <c r="A71" s="2">
        <v>1120</v>
      </c>
      <c r="B71" s="2" t="s">
        <v>70</v>
      </c>
      <c r="C71" s="7">
        <v>-8000</v>
      </c>
      <c r="D71" s="7"/>
      <c r="E71" s="7"/>
      <c r="F71" s="7"/>
      <c r="G71" s="7"/>
      <c r="H71" s="8"/>
      <c r="I71" s="8"/>
      <c r="J71" s="5">
        <f>-L718004-8000</f>
        <v>-8000</v>
      </c>
      <c r="M71" s="5"/>
    </row>
    <row r="72" spans="1:16" x14ac:dyDescent="0.2">
      <c r="A72" s="2">
        <v>1110</v>
      </c>
      <c r="B72" s="2" t="s">
        <v>71</v>
      </c>
      <c r="C72" s="7">
        <v>-13000</v>
      </c>
      <c r="D72" s="7"/>
      <c r="E72" s="7"/>
      <c r="F72" s="7"/>
      <c r="G72" s="7"/>
      <c r="H72" s="8"/>
      <c r="I72" s="8"/>
      <c r="J72" s="5">
        <v>-13000</v>
      </c>
    </row>
    <row r="73" spans="1:16" x14ac:dyDescent="0.2">
      <c r="A73" s="2">
        <v>1130</v>
      </c>
      <c r="B73" s="2" t="s">
        <v>72</v>
      </c>
      <c r="C73" s="12">
        <v>0</v>
      </c>
      <c r="D73" s="7"/>
      <c r="E73" s="7"/>
      <c r="F73" s="7"/>
      <c r="G73" s="7"/>
      <c r="H73" s="8"/>
      <c r="I73" s="8"/>
      <c r="J73" s="5">
        <v>0</v>
      </c>
    </row>
    <row r="74" spans="1:16" x14ac:dyDescent="0.2">
      <c r="A74" s="2">
        <v>1140</v>
      </c>
      <c r="B74" s="2" t="s">
        <v>73</v>
      </c>
      <c r="C74" s="12">
        <v>-480</v>
      </c>
      <c r="D74" s="7"/>
      <c r="E74" s="7"/>
      <c r="F74" s="7"/>
      <c r="G74" s="7"/>
      <c r="H74" s="8"/>
      <c r="I74" s="8"/>
      <c r="J74" s="5">
        <v>-480</v>
      </c>
    </row>
    <row r="75" spans="1:16" x14ac:dyDescent="0.2">
      <c r="A75" s="2">
        <v>1090</v>
      </c>
      <c r="B75" s="2" t="s">
        <v>74</v>
      </c>
      <c r="C75" s="12">
        <v>-100</v>
      </c>
      <c r="D75" s="7"/>
      <c r="E75" s="7"/>
      <c r="F75" s="7"/>
      <c r="G75" s="7"/>
      <c r="H75" s="8"/>
      <c r="I75" s="8"/>
      <c r="J75" s="5">
        <v>-100</v>
      </c>
    </row>
    <row r="76" spans="1:16" x14ac:dyDescent="0.2">
      <c r="A76" s="2">
        <v>1101</v>
      </c>
      <c r="B76" s="2" t="s">
        <v>75</v>
      </c>
      <c r="C76" s="12">
        <v>0</v>
      </c>
      <c r="D76" s="7"/>
      <c r="E76" s="7"/>
      <c r="F76" s="7"/>
      <c r="G76" s="7"/>
      <c r="H76" s="8"/>
      <c r="I76" s="8"/>
      <c r="J76" s="5">
        <v>0</v>
      </c>
    </row>
    <row r="77" spans="1:16" x14ac:dyDescent="0.2">
      <c r="C77" s="18"/>
      <c r="E77" s="7"/>
      <c r="F77" s="7"/>
      <c r="G77" s="7"/>
      <c r="H77" s="8"/>
      <c r="I77" s="8"/>
      <c r="J77" s="5"/>
      <c r="K77" s="2">
        <f>SUM(J70:J77)</f>
        <v>-21580</v>
      </c>
    </row>
    <row r="78" spans="1:16" x14ac:dyDescent="0.2">
      <c r="C78" s="6"/>
      <c r="D78" s="7">
        <f>SUM(C70:C77)</f>
        <v>-297089</v>
      </c>
      <c r="E78" s="6"/>
      <c r="F78" s="6"/>
      <c r="G78" s="6"/>
    </row>
    <row r="79" spans="1:16" x14ac:dyDescent="0.2">
      <c r="C79" s="6"/>
      <c r="D79" s="6"/>
      <c r="E79" s="6"/>
      <c r="F79" s="6"/>
      <c r="G79" s="6" t="s">
        <v>103</v>
      </c>
      <c r="K79" s="25">
        <v>285594</v>
      </c>
    </row>
    <row r="80" spans="1:16" x14ac:dyDescent="0.2">
      <c r="C80" s="6"/>
      <c r="D80" s="6"/>
      <c r="E80" s="6"/>
      <c r="F80" s="6"/>
      <c r="G80" s="26">
        <v>0.05</v>
      </c>
      <c r="K80" s="25">
        <v>299874</v>
      </c>
    </row>
    <row r="81" spans="2:14" x14ac:dyDescent="0.2">
      <c r="C81" s="6"/>
      <c r="D81" s="6"/>
      <c r="E81" s="6"/>
      <c r="F81" s="6"/>
      <c r="G81" s="26">
        <v>7.0000000000000007E-2</v>
      </c>
      <c r="K81" s="25">
        <v>305586</v>
      </c>
    </row>
    <row r="82" spans="2:14" x14ac:dyDescent="0.2">
      <c r="C82" s="6"/>
      <c r="D82" s="6"/>
      <c r="E82" s="6"/>
      <c r="F82" s="6"/>
      <c r="G82" s="6" t="s">
        <v>76</v>
      </c>
      <c r="K82" s="25">
        <v>275509</v>
      </c>
      <c r="M82" s="5"/>
      <c r="N82" s="5"/>
    </row>
    <row r="83" spans="2:14" x14ac:dyDescent="0.2">
      <c r="C83" s="6"/>
      <c r="D83" s="6"/>
      <c r="E83" s="6"/>
      <c r="F83" s="6"/>
      <c r="G83" s="6"/>
    </row>
    <row r="84" spans="2:14" ht="15.75" x14ac:dyDescent="0.25">
      <c r="B84" s="17" t="s">
        <v>77</v>
      </c>
      <c r="C84" s="6"/>
      <c r="D84" s="6"/>
      <c r="E84" s="6"/>
      <c r="F84" s="6"/>
      <c r="G84" s="6"/>
    </row>
    <row r="85" spans="2:14" x14ac:dyDescent="0.2">
      <c r="B85" s="2" t="s">
        <v>78</v>
      </c>
      <c r="C85" s="6">
        <v>0</v>
      </c>
      <c r="D85" s="6"/>
      <c r="E85" s="6">
        <v>0</v>
      </c>
      <c r="F85" s="6">
        <f t="shared" ref="F85:F86" si="7">SUM(C85-E85)</f>
        <v>0</v>
      </c>
      <c r="G85" s="6">
        <v>0</v>
      </c>
      <c r="J85" s="2">
        <v>0</v>
      </c>
    </row>
    <row r="86" spans="2:14" x14ac:dyDescent="0.2">
      <c r="B86" s="2" t="s">
        <v>79</v>
      </c>
      <c r="C86" s="6">
        <v>15640</v>
      </c>
      <c r="D86" s="6"/>
      <c r="E86" s="6">
        <v>622</v>
      </c>
      <c r="F86" s="6">
        <f t="shared" si="7"/>
        <v>15018</v>
      </c>
      <c r="G86" s="6">
        <v>0</v>
      </c>
      <c r="H86" s="6">
        <f>SUM(C86-G86)</f>
        <v>15640</v>
      </c>
      <c r="J86" s="11">
        <v>15640</v>
      </c>
    </row>
    <row r="87" spans="2:14" x14ac:dyDescent="0.2">
      <c r="B87" s="2" t="s">
        <v>80</v>
      </c>
      <c r="C87" s="9">
        <v>0</v>
      </c>
      <c r="D87" s="6"/>
      <c r="E87" s="6">
        <v>0</v>
      </c>
      <c r="F87" s="6">
        <v>0</v>
      </c>
      <c r="G87" s="6">
        <v>0</v>
      </c>
      <c r="J87" s="11">
        <v>0</v>
      </c>
    </row>
    <row r="88" spans="2:14" x14ac:dyDescent="0.2">
      <c r="B88" s="2" t="s">
        <v>81</v>
      </c>
      <c r="C88" s="9">
        <v>0</v>
      </c>
      <c r="D88" s="6">
        <f>+C88</f>
        <v>0</v>
      </c>
      <c r="E88" s="6">
        <v>0</v>
      </c>
      <c r="F88" s="6">
        <v>0</v>
      </c>
      <c r="G88" s="6">
        <v>0</v>
      </c>
      <c r="J88" s="11"/>
    </row>
    <row r="89" spans="2:14" x14ac:dyDescent="0.2">
      <c r="B89" s="2" t="s">
        <v>82</v>
      </c>
      <c r="C89" s="6"/>
      <c r="D89" s="6"/>
      <c r="E89" s="6"/>
      <c r="F89" s="6"/>
      <c r="G89" s="6"/>
    </row>
    <row r="90" spans="2:14" x14ac:dyDescent="0.2">
      <c r="B90" s="2" t="s">
        <v>83</v>
      </c>
      <c r="C90" s="6"/>
      <c r="D90" s="6"/>
      <c r="E90" s="6"/>
      <c r="F90" s="6"/>
      <c r="G90" s="6"/>
    </row>
    <row r="91" spans="2:14" x14ac:dyDescent="0.2">
      <c r="C91" s="6"/>
      <c r="D91" s="6"/>
      <c r="E91" s="6"/>
      <c r="F91" s="6"/>
      <c r="G91" s="6"/>
    </row>
    <row r="92" spans="2:14" ht="15.75" x14ac:dyDescent="0.25">
      <c r="B92" s="17" t="s">
        <v>84</v>
      </c>
      <c r="C92" s="19">
        <f>SUM(C6:C88)</f>
        <v>38901</v>
      </c>
      <c r="D92" s="19">
        <f>SUM(D6:D88)</f>
        <v>343611</v>
      </c>
      <c r="E92" s="19">
        <f>SUM(E6:E88)</f>
        <v>87013</v>
      </c>
      <c r="F92" s="19">
        <f>SUM(F6:F88)</f>
        <v>246977</v>
      </c>
      <c r="G92" s="19">
        <f>SUM(G6:G66)</f>
        <v>266913</v>
      </c>
      <c r="J92" s="17">
        <f>SUM(J68:J88)</f>
        <v>306320</v>
      </c>
    </row>
    <row r="93" spans="2:14" x14ac:dyDescent="0.2">
      <c r="C93" s="6"/>
      <c r="D93" s="6"/>
      <c r="E93" s="6"/>
      <c r="F93" s="6"/>
      <c r="G93" s="6"/>
    </row>
    <row r="94" spans="2:14" x14ac:dyDescent="0.2">
      <c r="E94" s="6"/>
      <c r="F94" s="6"/>
      <c r="G94" s="20">
        <v>79272.53</v>
      </c>
      <c r="H94" s="6" t="s">
        <v>85</v>
      </c>
      <c r="I94" s="6"/>
    </row>
    <row r="95" spans="2:14" x14ac:dyDescent="0.2">
      <c r="E95" s="6"/>
      <c r="F95" s="6"/>
      <c r="G95" s="20">
        <v>89065.51</v>
      </c>
      <c r="H95" s="2" t="s">
        <v>86</v>
      </c>
      <c r="I95" s="6"/>
    </row>
    <row r="96" spans="2:14" x14ac:dyDescent="0.2">
      <c r="C96" s="6"/>
      <c r="D96" s="6"/>
      <c r="E96" s="6"/>
      <c r="F96" s="6"/>
      <c r="G96" s="21">
        <v>6314</v>
      </c>
      <c r="H96" s="2" t="s">
        <v>87</v>
      </c>
    </row>
    <row r="97" spans="3:7" x14ac:dyDescent="0.2">
      <c r="C97" s="6"/>
      <c r="D97" s="6"/>
      <c r="E97" s="6"/>
      <c r="F97" s="6"/>
      <c r="G97" s="6"/>
    </row>
    <row r="98" spans="3:7" x14ac:dyDescent="0.2">
      <c r="C98" s="6"/>
      <c r="D98" s="6"/>
      <c r="E98" s="6"/>
      <c r="F98" s="6"/>
      <c r="G98" s="6"/>
    </row>
    <row r="99" spans="3:7" x14ac:dyDescent="0.2">
      <c r="C99" s="6"/>
      <c r="D99" s="6"/>
      <c r="E99" s="6"/>
      <c r="F99" s="6"/>
      <c r="G99" s="6"/>
    </row>
    <row r="100" spans="3:7" x14ac:dyDescent="0.2">
      <c r="C100" s="6"/>
      <c r="D100" s="6"/>
      <c r="E100" s="6"/>
      <c r="F100" s="6"/>
      <c r="G100" s="6"/>
    </row>
    <row r="101" spans="3:7" x14ac:dyDescent="0.2">
      <c r="C101" s="6"/>
      <c r="D101" s="6"/>
      <c r="E101" s="6"/>
      <c r="F101" s="6"/>
      <c r="G101" s="6"/>
    </row>
    <row r="102" spans="3:7" x14ac:dyDescent="0.2">
      <c r="C102" s="6"/>
      <c r="D102" s="6"/>
      <c r="E102" s="6"/>
      <c r="F102" s="6"/>
      <c r="G102" s="6"/>
    </row>
  </sheetData>
  <pageMargins left="0.7" right="0.7" top="0.75" bottom="0.75" header="0.3" footer="0.3"/>
  <pageSetup paperSize="8" scale="74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07923-A2E8-400C-AE1D-C3915BFFA57E}">
  <sheetPr codeName="Sheet2"/>
  <dimension ref="A1:K69"/>
  <sheetViews>
    <sheetView workbookViewId="0">
      <selection activeCell="A64" sqref="A64"/>
    </sheetView>
  </sheetViews>
  <sheetFormatPr defaultRowHeight="15" x14ac:dyDescent="0.25"/>
  <cols>
    <col min="1" max="1" width="58.5703125" customWidth="1"/>
    <col min="2" max="2" width="13.7109375" customWidth="1"/>
    <col min="3" max="3" width="13" bestFit="1" customWidth="1"/>
    <col min="4" max="4" width="12" customWidth="1"/>
  </cols>
  <sheetData>
    <row r="1" spans="1:11" ht="18" x14ac:dyDescent="0.25">
      <c r="A1" s="1" t="s">
        <v>95</v>
      </c>
      <c r="B1" s="2"/>
    </row>
    <row r="2" spans="1:11" ht="16.5" thickBot="1" x14ac:dyDescent="0.3">
      <c r="A2" s="2"/>
      <c r="B2" s="2"/>
    </row>
    <row r="3" spans="1:11" ht="32.25" thickBot="1" x14ac:dyDescent="0.3">
      <c r="A3" s="27" t="s">
        <v>1</v>
      </c>
      <c r="B3" s="28" t="s">
        <v>105</v>
      </c>
      <c r="C3" s="28" t="s">
        <v>106</v>
      </c>
      <c r="D3" s="28" t="s">
        <v>107</v>
      </c>
    </row>
    <row r="4" spans="1:11" ht="15.75" x14ac:dyDescent="0.25">
      <c r="A4" s="29" t="s">
        <v>88</v>
      </c>
      <c r="B4" s="37">
        <v>90800</v>
      </c>
      <c r="C4" s="47">
        <v>92340</v>
      </c>
      <c r="D4" s="48">
        <v>101760</v>
      </c>
    </row>
    <row r="5" spans="1:11" ht="15.75" x14ac:dyDescent="0.25">
      <c r="A5" s="30" t="s">
        <v>89</v>
      </c>
      <c r="B5" s="38">
        <v>1000</v>
      </c>
      <c r="C5" s="49">
        <v>1000</v>
      </c>
      <c r="D5" s="38">
        <v>1000</v>
      </c>
    </row>
    <row r="6" spans="1:11" ht="15.75" x14ac:dyDescent="0.25">
      <c r="A6" s="30" t="s">
        <v>42</v>
      </c>
      <c r="B6" s="38">
        <v>500</v>
      </c>
      <c r="C6" s="49">
        <v>500</v>
      </c>
      <c r="D6" s="38">
        <v>500</v>
      </c>
    </row>
    <row r="7" spans="1:11" ht="15.75" x14ac:dyDescent="0.25">
      <c r="A7" s="30" t="s">
        <v>20</v>
      </c>
      <c r="B7" s="38">
        <v>1020</v>
      </c>
      <c r="C7" s="49">
        <v>1200</v>
      </c>
      <c r="D7" s="38">
        <v>1200</v>
      </c>
    </row>
    <row r="8" spans="1:11" ht="15.75" x14ac:dyDescent="0.25">
      <c r="A8" s="30" t="s">
        <v>21</v>
      </c>
      <c r="B8" s="38">
        <v>1750</v>
      </c>
      <c r="C8" s="49">
        <v>1800</v>
      </c>
      <c r="D8" s="38">
        <v>2500</v>
      </c>
      <c r="K8" s="24"/>
    </row>
    <row r="9" spans="1:11" ht="15.75" x14ac:dyDescent="0.25">
      <c r="A9" s="30" t="s">
        <v>22</v>
      </c>
      <c r="B9" s="38">
        <v>850</v>
      </c>
      <c r="C9" s="49">
        <v>1000</v>
      </c>
      <c r="D9" s="38">
        <v>1000</v>
      </c>
      <c r="K9" s="24"/>
    </row>
    <row r="10" spans="1:11" ht="15.75" x14ac:dyDescent="0.25">
      <c r="A10" s="30" t="s">
        <v>23</v>
      </c>
      <c r="B10" s="38">
        <v>500</v>
      </c>
      <c r="C10" s="49">
        <v>500</v>
      </c>
      <c r="D10" s="38">
        <v>500</v>
      </c>
      <c r="K10" s="24"/>
    </row>
    <row r="11" spans="1:11" ht="15.75" x14ac:dyDescent="0.25">
      <c r="A11" s="30" t="s">
        <v>24</v>
      </c>
      <c r="B11" s="38">
        <v>500</v>
      </c>
      <c r="C11" s="49">
        <v>500</v>
      </c>
      <c r="D11" s="38">
        <v>500</v>
      </c>
      <c r="K11" s="24"/>
    </row>
    <row r="12" spans="1:11" ht="15.75" x14ac:dyDescent="0.25">
      <c r="A12" s="30" t="s">
        <v>25</v>
      </c>
      <c r="B12" s="38">
        <v>200</v>
      </c>
      <c r="C12" s="49">
        <v>200</v>
      </c>
      <c r="D12" s="38">
        <v>200</v>
      </c>
      <c r="K12" s="24"/>
    </row>
    <row r="13" spans="1:11" ht="15.75" x14ac:dyDescent="0.25">
      <c r="A13" s="30" t="s">
        <v>26</v>
      </c>
      <c r="B13" s="38">
        <v>850</v>
      </c>
      <c r="C13" s="49">
        <v>950</v>
      </c>
      <c r="D13" s="38">
        <v>950</v>
      </c>
      <c r="K13" s="24"/>
    </row>
    <row r="14" spans="1:11" ht="15.75" x14ac:dyDescent="0.25">
      <c r="A14" s="30" t="s">
        <v>27</v>
      </c>
      <c r="B14" s="38">
        <v>350</v>
      </c>
      <c r="C14" s="49">
        <v>350</v>
      </c>
      <c r="D14" s="38">
        <v>350</v>
      </c>
    </row>
    <row r="15" spans="1:11" ht="15.75" x14ac:dyDescent="0.25">
      <c r="A15" s="30" t="s">
        <v>28</v>
      </c>
      <c r="B15" s="38">
        <v>200</v>
      </c>
      <c r="C15" s="49">
        <v>200</v>
      </c>
      <c r="D15" s="38">
        <v>200</v>
      </c>
    </row>
    <row r="16" spans="1:11" ht="15.75" x14ac:dyDescent="0.25">
      <c r="A16" s="30" t="s">
        <v>29</v>
      </c>
      <c r="B16" s="38">
        <v>600</v>
      </c>
      <c r="C16" s="49">
        <v>700</v>
      </c>
      <c r="D16" s="38">
        <v>700</v>
      </c>
    </row>
    <row r="17" spans="1:11" ht="15.75" x14ac:dyDescent="0.25">
      <c r="A17" s="30" t="s">
        <v>30</v>
      </c>
      <c r="B17" s="38">
        <v>200</v>
      </c>
      <c r="C17" s="49">
        <v>200</v>
      </c>
      <c r="D17" s="38">
        <v>200</v>
      </c>
    </row>
    <row r="18" spans="1:11" ht="15.75" x14ac:dyDescent="0.25">
      <c r="A18" s="30" t="s">
        <v>31</v>
      </c>
      <c r="B18" s="38">
        <v>400</v>
      </c>
      <c r="C18" s="49">
        <v>0</v>
      </c>
      <c r="D18" s="38">
        <v>0</v>
      </c>
    </row>
    <row r="19" spans="1:11" ht="15.75" x14ac:dyDescent="0.25">
      <c r="A19" s="30" t="s">
        <v>32</v>
      </c>
      <c r="B19" s="38">
        <v>1600</v>
      </c>
      <c r="C19" s="49">
        <v>1750</v>
      </c>
      <c r="D19" s="38">
        <v>1750</v>
      </c>
    </row>
    <row r="20" spans="1:11" ht="15.75" x14ac:dyDescent="0.25">
      <c r="A20" s="30" t="s">
        <v>33</v>
      </c>
      <c r="B20" s="38">
        <v>850</v>
      </c>
      <c r="C20" s="49">
        <v>900</v>
      </c>
      <c r="D20" s="38">
        <v>900</v>
      </c>
      <c r="K20" s="24"/>
    </row>
    <row r="21" spans="1:11" ht="15.75" x14ac:dyDescent="0.25">
      <c r="A21" s="30" t="s">
        <v>34</v>
      </c>
      <c r="B21" s="38">
        <v>2200</v>
      </c>
      <c r="C21" s="49">
        <v>2400</v>
      </c>
      <c r="D21" s="38">
        <v>2400</v>
      </c>
      <c r="J21" s="24"/>
    </row>
    <row r="22" spans="1:11" ht="15.75" x14ac:dyDescent="0.25">
      <c r="A22" s="30" t="s">
        <v>35</v>
      </c>
      <c r="B22" s="38">
        <v>580</v>
      </c>
      <c r="C22" s="49">
        <v>600</v>
      </c>
      <c r="D22" s="38">
        <v>600</v>
      </c>
    </row>
    <row r="23" spans="1:11" ht="15.75" x14ac:dyDescent="0.25">
      <c r="A23" s="30" t="s">
        <v>36</v>
      </c>
      <c r="B23" s="38">
        <v>850</v>
      </c>
      <c r="C23" s="49">
        <v>950</v>
      </c>
      <c r="D23" s="38">
        <v>950</v>
      </c>
    </row>
    <row r="24" spans="1:11" ht="15.75" x14ac:dyDescent="0.25">
      <c r="A24" s="30" t="s">
        <v>37</v>
      </c>
      <c r="B24" s="38">
        <v>220</v>
      </c>
      <c r="C24" s="49">
        <v>250</v>
      </c>
      <c r="D24" s="38">
        <v>250</v>
      </c>
    </row>
    <row r="25" spans="1:11" ht="15.75" x14ac:dyDescent="0.25">
      <c r="A25" s="30" t="s">
        <v>38</v>
      </c>
      <c r="B25" s="38">
        <v>1250</v>
      </c>
      <c r="C25" s="49">
        <v>1450</v>
      </c>
      <c r="D25" s="38">
        <v>1450</v>
      </c>
      <c r="F25" s="23"/>
    </row>
    <row r="26" spans="1:11" ht="15.75" x14ac:dyDescent="0.25">
      <c r="A26" s="30" t="s">
        <v>39</v>
      </c>
      <c r="B26" s="38">
        <v>2500</v>
      </c>
      <c r="C26" s="49">
        <v>2500</v>
      </c>
      <c r="D26" s="38">
        <v>2500</v>
      </c>
    </row>
    <row r="27" spans="1:11" ht="15.75" x14ac:dyDescent="0.25">
      <c r="A27" s="30" t="s">
        <v>40</v>
      </c>
      <c r="B27" s="38">
        <v>500</v>
      </c>
      <c r="C27" s="49">
        <v>500</v>
      </c>
      <c r="D27" s="38">
        <v>500</v>
      </c>
    </row>
    <row r="28" spans="1:11" ht="15.75" x14ac:dyDescent="0.25">
      <c r="A28" s="30" t="s">
        <v>41</v>
      </c>
      <c r="B28" s="38">
        <v>600</v>
      </c>
      <c r="C28" s="49">
        <v>600</v>
      </c>
      <c r="D28" s="38">
        <v>600</v>
      </c>
    </row>
    <row r="29" spans="1:11" ht="15.75" x14ac:dyDescent="0.25">
      <c r="A29" s="30" t="s">
        <v>43</v>
      </c>
      <c r="B29" s="39">
        <v>1200</v>
      </c>
      <c r="C29" s="50">
        <v>1400</v>
      </c>
      <c r="D29" s="39">
        <v>1400</v>
      </c>
    </row>
    <row r="30" spans="1:11" ht="15.75" x14ac:dyDescent="0.25">
      <c r="A30" s="30" t="s">
        <v>44</v>
      </c>
      <c r="B30" s="38">
        <v>100</v>
      </c>
      <c r="C30" s="49">
        <v>100</v>
      </c>
      <c r="D30" s="38">
        <v>100</v>
      </c>
    </row>
    <row r="31" spans="1:11" ht="15.75" x14ac:dyDescent="0.25">
      <c r="A31" s="30" t="s">
        <v>45</v>
      </c>
      <c r="B31" s="39">
        <v>1000</v>
      </c>
      <c r="C31" s="50">
        <v>1000</v>
      </c>
      <c r="D31" s="39">
        <v>1000</v>
      </c>
    </row>
    <row r="32" spans="1:11" ht="15.75" x14ac:dyDescent="0.25">
      <c r="A32" s="30" t="s">
        <v>46</v>
      </c>
      <c r="B32" s="41">
        <v>64000</v>
      </c>
      <c r="C32" s="51">
        <v>70000</v>
      </c>
      <c r="D32" s="41">
        <v>70000</v>
      </c>
    </row>
    <row r="33" spans="1:4" ht="15.75" x14ac:dyDescent="0.25">
      <c r="A33" s="30" t="s">
        <v>90</v>
      </c>
      <c r="B33" s="22">
        <v>4000</v>
      </c>
      <c r="C33" s="52">
        <v>0</v>
      </c>
      <c r="D33" s="22">
        <v>0</v>
      </c>
    </row>
    <row r="34" spans="1:4" ht="15.75" x14ac:dyDescent="0.25">
      <c r="A34" s="30" t="s">
        <v>47</v>
      </c>
      <c r="B34" s="41">
        <v>8000</v>
      </c>
      <c r="C34" s="51">
        <v>14000</v>
      </c>
      <c r="D34" s="41">
        <v>14000</v>
      </c>
    </row>
    <row r="35" spans="1:4" ht="15.75" x14ac:dyDescent="0.25">
      <c r="A35" s="30" t="s">
        <v>48</v>
      </c>
      <c r="B35" s="41">
        <v>8500</v>
      </c>
      <c r="C35" s="51">
        <v>8500</v>
      </c>
      <c r="D35" s="41">
        <v>8500</v>
      </c>
    </row>
    <row r="36" spans="1:4" ht="15.75" x14ac:dyDescent="0.25">
      <c r="A36" s="30" t="s">
        <v>49</v>
      </c>
      <c r="B36" s="41">
        <v>3000</v>
      </c>
      <c r="C36" s="51">
        <v>3000</v>
      </c>
      <c r="D36" s="41">
        <v>3000</v>
      </c>
    </row>
    <row r="37" spans="1:4" ht="15.75" x14ac:dyDescent="0.25">
      <c r="A37" s="30" t="s">
        <v>50</v>
      </c>
      <c r="B37" s="39">
        <v>20000</v>
      </c>
      <c r="C37" s="50">
        <v>20000</v>
      </c>
      <c r="D37" s="39">
        <v>20000</v>
      </c>
    </row>
    <row r="38" spans="1:4" ht="15.75" x14ac:dyDescent="0.25">
      <c r="A38" s="30" t="s">
        <v>51</v>
      </c>
      <c r="B38" s="41">
        <v>12000</v>
      </c>
      <c r="C38" s="51">
        <v>12000</v>
      </c>
      <c r="D38" s="41">
        <v>12000</v>
      </c>
    </row>
    <row r="39" spans="1:4" ht="15.75" x14ac:dyDescent="0.25">
      <c r="A39" s="30" t="s">
        <v>52</v>
      </c>
      <c r="B39" s="42">
        <v>500</v>
      </c>
      <c r="C39" s="53">
        <v>500</v>
      </c>
      <c r="D39" s="42">
        <v>500</v>
      </c>
    </row>
    <row r="40" spans="1:4" ht="15.75" x14ac:dyDescent="0.25">
      <c r="A40" s="30" t="s">
        <v>53</v>
      </c>
      <c r="B40" s="39">
        <v>600</v>
      </c>
      <c r="C40" s="50">
        <v>600</v>
      </c>
      <c r="D40" s="39">
        <v>600</v>
      </c>
    </row>
    <row r="41" spans="1:4" ht="15.75" x14ac:dyDescent="0.25">
      <c r="A41" s="30" t="s">
        <v>54</v>
      </c>
      <c r="B41" s="41">
        <v>500</v>
      </c>
      <c r="C41" s="51">
        <v>500</v>
      </c>
      <c r="D41" s="41">
        <v>500</v>
      </c>
    </row>
    <row r="42" spans="1:4" ht="15.75" x14ac:dyDescent="0.25">
      <c r="A42" s="30" t="s">
        <v>55</v>
      </c>
      <c r="B42" s="38">
        <v>1000</v>
      </c>
      <c r="C42" s="49">
        <v>1000</v>
      </c>
      <c r="D42" s="38">
        <v>1000</v>
      </c>
    </row>
    <row r="43" spans="1:4" ht="15.75" x14ac:dyDescent="0.25">
      <c r="A43" s="30" t="s">
        <v>56</v>
      </c>
      <c r="B43" s="38">
        <v>1000</v>
      </c>
      <c r="C43" s="49">
        <v>1000</v>
      </c>
      <c r="D43" s="38">
        <v>1000</v>
      </c>
    </row>
    <row r="44" spans="1:4" ht="15.75" x14ac:dyDescent="0.25">
      <c r="A44" s="30" t="s">
        <v>57</v>
      </c>
      <c r="B44" s="41">
        <v>500</v>
      </c>
      <c r="C44" s="51">
        <v>500</v>
      </c>
      <c r="D44" s="41">
        <v>500</v>
      </c>
    </row>
    <row r="45" spans="1:4" ht="15.75" x14ac:dyDescent="0.25">
      <c r="A45" s="30" t="s">
        <v>58</v>
      </c>
      <c r="B45" s="42">
        <v>2500</v>
      </c>
      <c r="C45" s="53">
        <v>2500</v>
      </c>
      <c r="D45" s="42">
        <v>2500</v>
      </c>
    </row>
    <row r="46" spans="1:4" ht="15.75" x14ac:dyDescent="0.25">
      <c r="A46" s="30" t="s">
        <v>59</v>
      </c>
      <c r="B46" s="41">
        <v>19500</v>
      </c>
      <c r="C46" s="51">
        <v>20500</v>
      </c>
      <c r="D46" s="41">
        <v>20500</v>
      </c>
    </row>
    <row r="47" spans="1:4" ht="15.75" x14ac:dyDescent="0.25">
      <c r="A47" s="30" t="s">
        <v>60</v>
      </c>
      <c r="B47" s="22">
        <v>0</v>
      </c>
      <c r="C47" s="52">
        <v>0</v>
      </c>
      <c r="D47" s="22">
        <v>0</v>
      </c>
    </row>
    <row r="48" spans="1:4" ht="15.75" x14ac:dyDescent="0.25">
      <c r="A48" s="30" t="s">
        <v>61</v>
      </c>
      <c r="B48" s="40">
        <v>18000</v>
      </c>
      <c r="C48" s="50">
        <v>21000</v>
      </c>
      <c r="D48" s="39">
        <v>21000</v>
      </c>
    </row>
    <row r="49" spans="1:6" ht="15.75" x14ac:dyDescent="0.25">
      <c r="A49" s="30" t="s">
        <v>62</v>
      </c>
      <c r="B49" s="44">
        <v>5000</v>
      </c>
      <c r="C49" s="54">
        <v>5000</v>
      </c>
      <c r="D49" s="44">
        <v>5000</v>
      </c>
    </row>
    <row r="50" spans="1:6" ht="15.75" x14ac:dyDescent="0.25">
      <c r="A50" s="30" t="s">
        <v>63</v>
      </c>
      <c r="B50" s="44">
        <v>8000</v>
      </c>
      <c r="C50" s="54">
        <v>8000</v>
      </c>
      <c r="D50" s="44">
        <v>8000</v>
      </c>
    </row>
    <row r="51" spans="1:6" ht="15.75" x14ac:dyDescent="0.25">
      <c r="A51" s="30" t="s">
        <v>64</v>
      </c>
      <c r="B51" s="44">
        <v>2000</v>
      </c>
      <c r="C51" s="54">
        <v>2000</v>
      </c>
      <c r="D51" s="44">
        <v>2000</v>
      </c>
    </row>
    <row r="52" spans="1:6" ht="15.75" x14ac:dyDescent="0.25">
      <c r="A52" s="30" t="s">
        <v>65</v>
      </c>
      <c r="B52" s="44">
        <v>2000</v>
      </c>
      <c r="C52" s="54">
        <v>2000</v>
      </c>
      <c r="D52" s="44">
        <v>2000</v>
      </c>
    </row>
    <row r="53" spans="1:6" ht="16.5" thickBot="1" x14ac:dyDescent="0.3">
      <c r="A53" s="30" t="s">
        <v>66</v>
      </c>
      <c r="B53" s="43">
        <v>2580</v>
      </c>
      <c r="C53" s="55">
        <v>3820</v>
      </c>
      <c r="D53" s="43">
        <v>3820</v>
      </c>
      <c r="E53" s="24"/>
      <c r="F53" s="24"/>
    </row>
    <row r="54" spans="1:6" ht="16.5" thickBot="1" x14ac:dyDescent="0.3">
      <c r="A54" s="32" t="s">
        <v>91</v>
      </c>
      <c r="B54" s="34">
        <f>SUM(B5:B53)</f>
        <v>205550</v>
      </c>
      <c r="C54" s="34">
        <f>SUM(C5:C53)</f>
        <v>219920</v>
      </c>
      <c r="D54" s="34">
        <f>SUM(D5:D53)</f>
        <v>220620</v>
      </c>
      <c r="E54" s="24"/>
    </row>
    <row r="55" spans="1:6" ht="15.75" x14ac:dyDescent="0.25">
      <c r="A55" s="31" t="s">
        <v>92</v>
      </c>
      <c r="B55" s="56"/>
      <c r="C55" s="57"/>
      <c r="D55" s="58"/>
      <c r="E55" s="23"/>
      <c r="F55" s="24"/>
    </row>
    <row r="56" spans="1:6" ht="16.5" thickBot="1" x14ac:dyDescent="0.3">
      <c r="A56" s="30" t="s">
        <v>93</v>
      </c>
      <c r="B56" s="33">
        <v>5739</v>
      </c>
      <c r="C56" s="59">
        <v>0</v>
      </c>
      <c r="D56" s="33"/>
    </row>
    <row r="57" spans="1:6" ht="16.5" thickBot="1" x14ac:dyDescent="0.3">
      <c r="A57" s="35" t="s">
        <v>94</v>
      </c>
      <c r="B57" s="36">
        <v>302089</v>
      </c>
      <c r="C57" s="34">
        <f>SUM(C54+C4)</f>
        <v>312260</v>
      </c>
      <c r="D57" s="34">
        <f>SUM(D54+D4)</f>
        <v>322380</v>
      </c>
      <c r="E57" s="24"/>
    </row>
    <row r="58" spans="1:6" ht="16.5" thickBot="1" x14ac:dyDescent="0.3">
      <c r="B58" s="2"/>
      <c r="C58" s="2"/>
      <c r="D58" s="2"/>
    </row>
    <row r="59" spans="1:6" ht="15.75" x14ac:dyDescent="0.25">
      <c r="A59" s="45" t="s">
        <v>98</v>
      </c>
      <c r="B59" s="64">
        <f>SUM(B4+B5+B6+B7+B8+B9+B10+B11+B12+B13+B14+B15+B16+B17+B18+B19+B20+B21+B22+B23+B24+B25+B26+B27+B28+B30+B42+B43)</f>
        <v>112970</v>
      </c>
      <c r="C59" s="65">
        <f>SUM(C4+C5+C6+C7+C8+C9+C10+C11+C12+C13+C14+C15+C16+C17+C18+C19+C20+C21+C22+C23+C24+C25+C26+C27+C28+C30+C42+C43)</f>
        <v>115440</v>
      </c>
      <c r="D59" s="66">
        <f>SUM(D4+D5+D6+D7+D8+D9+D10+D11+D12+D13+D14+D15+D16+D17+D18+D19+D20+D21+D22+D23+D24+D25+D26+D27+D28+D30+D42+D43)</f>
        <v>125560</v>
      </c>
    </row>
    <row r="60" spans="1:6" ht="15.75" x14ac:dyDescent="0.25">
      <c r="A60" s="45" t="s">
        <v>99</v>
      </c>
      <c r="B60" s="67">
        <f>SUM(B29+B31+B37+B40+B48)</f>
        <v>40800</v>
      </c>
      <c r="C60" s="39">
        <f t="shared" ref="C60:D60" si="0">SUM(C29+C31+C37+C40+C48)</f>
        <v>44000</v>
      </c>
      <c r="D60" s="68">
        <f t="shared" si="0"/>
        <v>44000</v>
      </c>
    </row>
    <row r="61" spans="1:6" ht="15.75" x14ac:dyDescent="0.25">
      <c r="A61" s="45" t="s">
        <v>100</v>
      </c>
      <c r="B61" s="69">
        <f>SUM(B32+B34+B35+B36+B38+B41+B44+B44+B46)</f>
        <v>116500</v>
      </c>
      <c r="C61" s="41">
        <f>SUM(C32+C34+C35+C36+C38+C41+C44+C46)</f>
        <v>129000</v>
      </c>
      <c r="D61" s="70">
        <f>SUM(D32+D34+D35+D36+D38+D41+D44+D46)</f>
        <v>129000</v>
      </c>
    </row>
    <row r="62" spans="1:6" ht="15.75" x14ac:dyDescent="0.25">
      <c r="A62" s="45" t="s">
        <v>97</v>
      </c>
      <c r="B62" s="71">
        <f>SUM(B49+B50+B51+B52)</f>
        <v>17000</v>
      </c>
      <c r="C62" s="44">
        <f>SUM(C49+C50+C51+C52)</f>
        <v>17000</v>
      </c>
      <c r="D62" s="72">
        <f>SUM(D49+D50+D51+D52)</f>
        <v>17000</v>
      </c>
    </row>
    <row r="63" spans="1:6" ht="16.5" thickBot="1" x14ac:dyDescent="0.3">
      <c r="A63" s="45" t="s">
        <v>101</v>
      </c>
      <c r="B63" s="73">
        <f>SUM(B39+B45+B53)</f>
        <v>5580</v>
      </c>
      <c r="C63" s="74">
        <f>SUM(C39+C45+C53)</f>
        <v>6820</v>
      </c>
      <c r="D63" s="75">
        <f>SUM(D39+D45+D53)</f>
        <v>6820</v>
      </c>
    </row>
    <row r="64" spans="1:6" ht="19.5" thickBot="1" x14ac:dyDescent="0.35">
      <c r="A64" s="60" t="s">
        <v>108</v>
      </c>
      <c r="B64" s="61">
        <f>SUM(B59:B63)</f>
        <v>292850</v>
      </c>
      <c r="C64" s="62">
        <f>SUM(C59:C63)</f>
        <v>312260</v>
      </c>
      <c r="D64" s="63">
        <f>SUM(D59:D63)</f>
        <v>322380</v>
      </c>
    </row>
    <row r="65" spans="2:2" x14ac:dyDescent="0.25">
      <c r="B65" s="46"/>
    </row>
    <row r="67" spans="2:2" x14ac:dyDescent="0.25">
      <c r="B67" s="46"/>
    </row>
    <row r="68" spans="2:2" x14ac:dyDescent="0.25">
      <c r="B68" s="46"/>
    </row>
    <row r="69" spans="2:2" x14ac:dyDescent="0.25">
      <c r="B69" s="46"/>
    </row>
  </sheetData>
  <pageMargins left="0.7" right="0.7" top="0.75" bottom="0.75" header="0.3" footer="0.3"/>
  <pageSetup paperSize="8" orientation="portrait" r:id="rId1"/>
  <ignoredErrors>
    <ignoredError sqref="C5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Leanne Lawson</dc:creator>
  <cp:lastModifiedBy>Leanne Lawson</cp:lastModifiedBy>
  <cp:lastPrinted>2025-01-23T16:30:05Z</cp:lastPrinted>
  <dcterms:created xsi:type="dcterms:W3CDTF">2025-01-02T12:03:00Z</dcterms:created>
  <dcterms:modified xsi:type="dcterms:W3CDTF">2026-02-18T15:45:50Z</dcterms:modified>
</cp:coreProperties>
</file>