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NewbigginCouncil\Desktop\AUDIT PREP 2026\"/>
    </mc:Choice>
  </mc:AlternateContent>
  <xr:revisionPtr revIDLastSave="0" documentId="8_{925159AE-B2AE-4DC6-A176-60E592F7874D}" xr6:coauthVersionLast="47" xr6:coauthVersionMax="47" xr10:uidLastSave="{00000000-0000-0000-0000-000000000000}"/>
  <bookViews>
    <workbookView xWindow="-120" yWindow="-120" windowWidth="29040" windowHeight="15720" xr2:uid="{00000000-000D-0000-FFFF-FFFF00000000}"/>
  </bookViews>
  <sheets>
    <sheet name="Significant varianc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G40" i="2"/>
  <c r="G125" i="2" l="1"/>
  <c r="G122" i="2"/>
  <c r="G123" i="2"/>
  <c r="G124" i="2"/>
  <c r="G126" i="2"/>
  <c r="G111" i="2"/>
  <c r="G109" i="2"/>
  <c r="G108" i="2"/>
  <c r="G107" i="2"/>
  <c r="G106" i="2"/>
  <c r="G105" i="2"/>
  <c r="G104" i="2"/>
  <c r="G103" i="2"/>
  <c r="G101" i="2"/>
  <c r="G102" i="2"/>
  <c r="G110" i="2"/>
  <c r="G112" i="2"/>
  <c r="G99" i="2"/>
  <c r="G98" i="2"/>
  <c r="G97" i="2"/>
  <c r="G96" i="2"/>
  <c r="G95" i="2"/>
  <c r="G94" i="2"/>
  <c r="G93" i="2"/>
  <c r="G92" i="2"/>
  <c r="G91" i="2"/>
  <c r="G90" i="2"/>
  <c r="G89" i="2"/>
  <c r="G88" i="2"/>
  <c r="G87" i="2"/>
  <c r="G86" i="2"/>
  <c r="G85" i="2"/>
  <c r="G78" i="2"/>
  <c r="G79" i="2"/>
  <c r="G80" i="2"/>
  <c r="G81" i="2"/>
  <c r="G82" i="2"/>
  <c r="G83" i="2"/>
  <c r="G84" i="2"/>
  <c r="G100" i="2"/>
  <c r="G73" i="2"/>
  <c r="G74" i="2"/>
  <c r="G75" i="2"/>
  <c r="G76" i="2"/>
  <c r="G38" i="2"/>
  <c r="G21" i="2"/>
  <c r="H21" i="2" s="1"/>
  <c r="G138" i="2"/>
  <c r="G137" i="2"/>
  <c r="G136" i="2"/>
  <c r="G135" i="2"/>
  <c r="G134" i="2"/>
  <c r="G132" i="2"/>
  <c r="H132" i="2" s="1"/>
  <c r="G77" i="2"/>
  <c r="G72" i="2"/>
  <c r="G71" i="2"/>
  <c r="G70" i="2"/>
  <c r="G68" i="2"/>
  <c r="H68" i="2" s="1"/>
  <c r="G63" i="2"/>
  <c r="G62" i="2"/>
  <c r="G61" i="2"/>
  <c r="G60" i="2"/>
  <c r="G59" i="2"/>
  <c r="G57" i="2"/>
  <c r="H57" i="2" s="1"/>
  <c r="G52" i="2"/>
  <c r="G51" i="2"/>
  <c r="G50" i="2"/>
  <c r="G49" i="2"/>
  <c r="G48" i="2"/>
  <c r="G46" i="2"/>
  <c r="H46" i="2" s="1"/>
  <c r="G41" i="2"/>
  <c r="G37" i="2"/>
  <c r="G36" i="2"/>
  <c r="G35" i="2"/>
  <c r="G34" i="2"/>
  <c r="G32" i="2"/>
  <c r="G27" i="2"/>
  <c r="G121" i="2"/>
  <c r="G24" i="2"/>
  <c r="G25" i="2"/>
  <c r="G26" i="2"/>
  <c r="G120" i="2"/>
  <c r="G118" i="2"/>
  <c r="G23" i="2"/>
  <c r="G139" i="2" l="1"/>
  <c r="H139" i="2" s="1"/>
  <c r="I139" i="2" s="1"/>
  <c r="G42" i="2"/>
  <c r="G113" i="2"/>
  <c r="H113" i="2" s="1"/>
  <c r="I113" i="2" s="1"/>
  <c r="H32" i="2"/>
  <c r="G128" i="2"/>
  <c r="H128" i="2" s="1"/>
  <c r="I128" i="2" s="1"/>
  <c r="G64" i="2"/>
  <c r="H64" i="2" s="1"/>
  <c r="I64" i="2" s="1"/>
  <c r="G53" i="2"/>
  <c r="H53" i="2" s="1"/>
  <c r="I53" i="2" s="1"/>
  <c r="G28" i="2"/>
  <c r="H118" i="2"/>
  <c r="H42" i="2" l="1"/>
  <c r="I42" i="2" s="1"/>
  <c r="H28" i="2"/>
  <c r="I28" i="2" s="1"/>
</calcChain>
</file>

<file path=xl/sharedStrings.xml><?xml version="1.0" encoding="utf-8"?>
<sst xmlns="http://schemas.openxmlformats.org/spreadsheetml/2006/main" count="147" uniqueCount="143">
  <si>
    <t>Item</t>
  </si>
  <si>
    <t>Difference</t>
  </si>
  <si>
    <t>Box 2: Precept or Rates and levies</t>
  </si>
  <si>
    <t>Box 3: Total other receipts</t>
  </si>
  <si>
    <t>Box 4: Staff costs</t>
  </si>
  <si>
    <t>Box 5: Loan interest/capital repayments</t>
  </si>
  <si>
    <t>Box 6: Other payments</t>
  </si>
  <si>
    <t>Box 9: Fixed assets plus long-term investments</t>
  </si>
  <si>
    <t>Box 10: Total borrowings</t>
  </si>
  <si>
    <t>%</t>
  </si>
  <si>
    <t>Additional comments / explanations</t>
  </si>
  <si>
    <t>Instructions for completing this template:</t>
  </si>
  <si>
    <t>Please note that for fixed assets, regardless of the percentage change in the figure, an explanation is required for the movement.</t>
  </si>
  <si>
    <t>2024-25</t>
  </si>
  <si>
    <t>Statement of Variances - Year ended 31 March 2026</t>
  </si>
  <si>
    <t>1. Enter figures per the AGAR in the cells highlighted in light blue. This will automatically calculate a difference and a percentage change between years.</t>
  </si>
  <si>
    <t>2. If the variance is within 15%, no explanation is required (except fixed assets). However, if it is outside this threshold, the percentage difference will highlight in yellow and an explanation is required.</t>
  </si>
  <si>
    <t>2025-26</t>
  </si>
  <si>
    <t>Forvis Mazars 2026 all rights reserved</t>
  </si>
  <si>
    <t>4. Once a sufficient explanation has been given to bring the percentage within 15% between years, the percentage difference cell will highlight as 'green' in the 'explained' line.</t>
  </si>
  <si>
    <t>Box 2: Precept or Rates and levies (explained)</t>
  </si>
  <si>
    <t>Box 3: Total other receipts (explained)</t>
  </si>
  <si>
    <t>Box 4: Staff costs (explained)</t>
  </si>
  <si>
    <t>Box 5: Loan interest/capital repayments (explained)</t>
  </si>
  <si>
    <t>Box 6: Other payments (explained)</t>
  </si>
  <si>
    <t>Box 9: Fixed assets plus long-term investments (explained)</t>
  </si>
  <si>
    <t>Box 10: Total borrowings (explained)</t>
  </si>
  <si>
    <t>3. Explanations should be entered in the 'Item' column within each section, quantified as appropriate. This will automatically calculate the remaining difference and the percentage unexplained. There is additional space in the 'Additional comments/explanations' column, where a more detail explanation can be provided for the movement between years.</t>
  </si>
  <si>
    <t>Guidance: please consider any movements in other payments and whether these may impact the movement in fixed assets in Box 9 below.</t>
  </si>
  <si>
    <t>gyufuthdc</t>
  </si>
  <si>
    <t xml:space="preserve">Staff Salary </t>
  </si>
  <si>
    <t xml:space="preserve">Tax/NI </t>
  </si>
  <si>
    <t xml:space="preserve">Pension </t>
  </si>
  <si>
    <t>in 2024-25 we had a part time employee start half way through the year</t>
  </si>
  <si>
    <t xml:space="preserve">As above </t>
  </si>
  <si>
    <t>Income Interest</t>
  </si>
  <si>
    <t>Income Donations</t>
  </si>
  <si>
    <t>Rent Bungalow</t>
  </si>
  <si>
    <t>Rent Allotments</t>
  </si>
  <si>
    <t>Stint Dividend</t>
  </si>
  <si>
    <t xml:space="preserve">Income Other </t>
  </si>
  <si>
    <t xml:space="preserve">Recruitment costs </t>
  </si>
  <si>
    <t xml:space="preserve">Training </t>
  </si>
  <si>
    <t xml:space="preserve">Bank Charges </t>
  </si>
  <si>
    <t xml:space="preserve">Payroll Prossessing </t>
  </si>
  <si>
    <t xml:space="preserve">Audit Fees </t>
  </si>
  <si>
    <t>Accounts Software</t>
  </si>
  <si>
    <t xml:space="preserve">Professional Fees </t>
  </si>
  <si>
    <t xml:space="preserve">Subs and Memberships </t>
  </si>
  <si>
    <t xml:space="preserve">Software and Support </t>
  </si>
  <si>
    <t xml:space="preserve">Email hosting </t>
  </si>
  <si>
    <t xml:space="preserve">Insurance </t>
  </si>
  <si>
    <t xml:space="preserve">Stationary </t>
  </si>
  <si>
    <t xml:space="preserve">Printing </t>
  </si>
  <si>
    <t xml:space="preserve">Copier Hire </t>
  </si>
  <si>
    <t>Telephone and Broadband</t>
  </si>
  <si>
    <t xml:space="preserve">Website </t>
  </si>
  <si>
    <t xml:space="preserve">It Hardware </t>
  </si>
  <si>
    <t xml:space="preserve">Room Hire </t>
  </si>
  <si>
    <t xml:space="preserve">Equipment and Furniture </t>
  </si>
  <si>
    <t xml:space="preserve">Town Twinning </t>
  </si>
  <si>
    <t xml:space="preserve">Community and Garden Awards </t>
  </si>
  <si>
    <t xml:space="preserve">Remembrance </t>
  </si>
  <si>
    <t xml:space="preserve">Utilities </t>
  </si>
  <si>
    <t xml:space="preserve">Enhanced Partnership </t>
  </si>
  <si>
    <t>Public seats</t>
  </si>
  <si>
    <t xml:space="preserve">Bus Shelters </t>
  </si>
  <si>
    <t xml:space="preserve">Litter Bins </t>
  </si>
  <si>
    <t xml:space="preserve">Allotments </t>
  </si>
  <si>
    <t xml:space="preserve">Dedication Assets </t>
  </si>
  <si>
    <t xml:space="preserve">Water Bottle Refill Station </t>
  </si>
  <si>
    <t xml:space="preserve">War Memorial </t>
  </si>
  <si>
    <t xml:space="preserve">Floral Displays </t>
  </si>
  <si>
    <t xml:space="preserve">Play Areas </t>
  </si>
  <si>
    <t xml:space="preserve">Council Office </t>
  </si>
  <si>
    <t xml:space="preserve">The Bungalow </t>
  </si>
  <si>
    <t xml:space="preserve">Playzone </t>
  </si>
  <si>
    <t xml:space="preserve">Childrens Holiday Programme </t>
  </si>
  <si>
    <t xml:space="preserve">Christmas Lighting </t>
  </si>
  <si>
    <t xml:space="preserve">Small Grants </t>
  </si>
  <si>
    <t xml:space="preserve">Large Grants </t>
  </si>
  <si>
    <t xml:space="preserve">Community Resilence Fund </t>
  </si>
  <si>
    <t xml:space="preserve">Newbiggin Nipper </t>
  </si>
  <si>
    <t xml:space="preserve">Newbiggin Food bank </t>
  </si>
  <si>
    <t>PC screen purchased</t>
  </si>
  <si>
    <t>MUGA 2</t>
  </si>
  <si>
    <t xml:space="preserve">Central Playarea </t>
  </si>
  <si>
    <t xml:space="preserve">Newbiggin Playzone </t>
  </si>
  <si>
    <t xml:space="preserve">Bosch Sprayer </t>
  </si>
  <si>
    <t xml:space="preserve">Town Centre Bin Replacement and new locations </t>
  </si>
  <si>
    <t xml:space="preserve">Computer Monitor </t>
  </si>
  <si>
    <t xml:space="preserve">Re surface to fire damaged playarea </t>
  </si>
  <si>
    <t xml:space="preserve">CiLCA and CiLCA training started in Feb 2026 for Town Clerk </t>
  </si>
  <si>
    <t>No recruitment costs for 25-26 compared to the year previous</t>
  </si>
  <si>
    <t>Reduction in charges for 25-26 compared to previous year</t>
  </si>
  <si>
    <t>Internal Auditor fee smaller than the previous year</t>
  </si>
  <si>
    <t>Increase in costs for year end closure for 25/26 compared to previous year</t>
  </si>
  <si>
    <t xml:space="preserve">In 24/25, there was a charge for help from SLCC for recruitment that was not required for 25/26 </t>
  </si>
  <si>
    <t>Increase in fees has meant an overspend of £73 in 25/26</t>
  </si>
  <si>
    <t>A small increase in insurance costs in 25/26 compared to 24/25</t>
  </si>
  <si>
    <t>A decrease in spend in 25/26 compared to the previous year due to changes in office procedures and desk adjustments</t>
  </si>
  <si>
    <t>Decrease in spend for printing for 25/26 compared to 24/25</t>
  </si>
  <si>
    <t>Reduction in hire costs compared to 24/25</t>
  </si>
  <si>
    <t>Increase in costs for 25/26</t>
  </si>
  <si>
    <t>A reduction in room hire costs due to more stringent checks on timings compared to years previous</t>
  </si>
  <si>
    <t>Website hosting and support in place -previously being placed into another code</t>
  </si>
  <si>
    <t>A decrease in spend in 25/26 compared to the previous year as nothing was required</t>
  </si>
  <si>
    <t>No events in 25/26 for Town Twinning compared to an event in 24/25</t>
  </si>
  <si>
    <t>A decrease in spend due to a small reduction in buffet costs for the event in 25/26 compared to 24/25</t>
  </si>
  <si>
    <t xml:space="preserve">An increase in spend for 25/26 compared to 24/25  as more residents needed to be catered </t>
  </si>
  <si>
    <t>Increase in costs for 25/26 compared with 24/25</t>
  </si>
  <si>
    <t>There was an amendment to an invoice in 24/25 as well as an increase in payrates that were not budgeted for, therefore a decrease in 25/26</t>
  </si>
  <si>
    <t>Less repairs in 25/26 compared to 24/25</t>
  </si>
  <si>
    <t>We have purchased more bins to replace or new placements in the Town in 25/26 compared to 24/25, which saw only repairs and movement</t>
  </si>
  <si>
    <t>Increase in spend in 25/26 compared to 24.25 due to queries on landownership around one ot the sites</t>
  </si>
  <si>
    <t>We received a few applications in 25/26 for dedication memorials and none in 24/25</t>
  </si>
  <si>
    <t>Decrease in spend for 25/26 compared to 24/25 in water rates and maintenance</t>
  </si>
  <si>
    <t>Decrease in spend for 25/26 compared to the previous year as a survey of the site was done in 24/25</t>
  </si>
  <si>
    <t>Decrease in spend for 25/26 compared to 24/25 as more wildflower beds were started in 24/25 as well as additional planting at Horseshoe Steps.</t>
  </si>
  <si>
    <t xml:space="preserve">Increase in spend in 25/26 due to an increase in repairs across all playareas and surfaces </t>
  </si>
  <si>
    <t>Increase in spend in 25/26 to ensure the office safety equipment is maintained,</t>
  </si>
  <si>
    <t>Decrease in repairs on the Bungalow in 25/26 compared to 24/25. Repairs on the bungalow in 24-25, before the new tenant used the premises, only  repairs to the ceiling were made in 25-26</t>
  </si>
  <si>
    <t xml:space="preserve">New Newbiggin Playzone, donations from the Football Foundation and NCC </t>
  </si>
  <si>
    <t>Decrease in spend in 25/26 compared to 24/25 as additions were required for the Christmas tree in 24/25</t>
  </si>
  <si>
    <t>With increased social media presence, we have seen an increase in applications for 25/26 compared to 24/25</t>
  </si>
  <si>
    <t>Again, as above, we have seen an increase in applications for 25/26 compared to 24/25</t>
  </si>
  <si>
    <t xml:space="preserve">Decrease in spend in 25/26 compared to 24/25  </t>
  </si>
  <si>
    <t xml:space="preserve">Increase in spend in 25/26 due to more being done in the community to tackle food poverty in newbiggin as well as events. </t>
  </si>
  <si>
    <t>Decrease in spend for 25/26 compared to 24/25</t>
  </si>
  <si>
    <t>Repaymenfs were received in 24/25 towards training from previous sfaff member who left</t>
  </si>
  <si>
    <t>Income Dedication Donations</t>
  </si>
  <si>
    <t>Income Holiday Lets</t>
  </si>
  <si>
    <t>No holiday lets payments in 25/26 compared to one received in 24/25</t>
  </si>
  <si>
    <t>Increase in 25/26 compared to 24/25</t>
  </si>
  <si>
    <t>2 dedications in 25/26 compared to zero in 24/25</t>
  </si>
  <si>
    <t>increase in rent by 5% in 25/26 compared to previous year 24/25</t>
  </si>
  <si>
    <t>Increase in rent for 25/26 compared to 24/25, as in 24/25 there was an agreed renet holiday to help with transition</t>
  </si>
  <si>
    <t>Donations from Football Foundation and S106 for Playzone</t>
  </si>
  <si>
    <t>Decrease on interest on account in 25/26 compared wih 24/25</t>
  </si>
  <si>
    <t>Removal due to New Playzone</t>
  </si>
  <si>
    <t>Removal due to fire</t>
  </si>
  <si>
    <t>New bin placements and replacements of those that cannot be repaired</t>
  </si>
  <si>
    <t xml:space="preserve">New Playzone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</si>
</sst>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_ ;[Red]\-#,##0.00\ "/>
  </numFmts>
  <fonts count="13" x14ac:knownFonts="1">
    <font>
      <sz val="10"/>
      <name val="Arial"/>
    </font>
    <font>
      <sz val="11"/>
      <name val="Arial"/>
      <family val="2"/>
    </font>
    <font>
      <sz val="10"/>
      <name val="Arial"/>
      <family val="2"/>
    </font>
    <font>
      <sz val="10"/>
      <name val="Arial"/>
      <family val="2"/>
    </font>
    <font>
      <b/>
      <sz val="11"/>
      <color theme="0"/>
      <name val="Arial"/>
      <family val="2"/>
    </font>
    <font>
      <b/>
      <sz val="11"/>
      <color theme="1"/>
      <name val="Arial"/>
      <family val="2"/>
    </font>
    <font>
      <sz val="8"/>
      <color theme="1"/>
      <name val="Arial"/>
      <family val="2"/>
    </font>
    <font>
      <b/>
      <sz val="14"/>
      <color rgb="FF0072CE"/>
      <name val="Arial"/>
      <family val="2"/>
    </font>
    <font>
      <b/>
      <sz val="11"/>
      <color rgb="FF464B4B"/>
      <name val="Arial"/>
      <family val="2"/>
    </font>
    <font>
      <sz val="11"/>
      <color rgb="FF464B4B"/>
      <name val="Arial"/>
      <family val="2"/>
    </font>
    <font>
      <sz val="8"/>
      <color rgb="FF464B4B"/>
      <name val="Arial"/>
      <family val="2"/>
    </font>
    <font>
      <b/>
      <sz val="11"/>
      <color rgb="FFFF0000"/>
      <name val="Arial"/>
      <family val="2"/>
    </font>
    <font>
      <i/>
      <sz val="11"/>
      <color rgb="FF464B4B"/>
      <name val="Arial"/>
      <family val="2"/>
    </font>
  </fonts>
  <fills count="10">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indexed="22"/>
        <bgColor indexed="64"/>
      </patternFill>
    </fill>
    <fill>
      <patternFill patternType="solid">
        <fgColor rgb="FFCCFFFF"/>
        <bgColor indexed="64"/>
      </patternFill>
    </fill>
    <fill>
      <patternFill patternType="solid">
        <fgColor rgb="FF4AA7B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43" fontId="2" fillId="0" borderId="0" applyFont="0" applyFill="0" applyBorder="0" applyAlignment="0" applyProtection="0"/>
    <xf numFmtId="9" fontId="3" fillId="0" borderId="0" applyFont="0" applyFill="0" applyBorder="0" applyAlignment="0" applyProtection="0"/>
    <xf numFmtId="0" fontId="6" fillId="0" borderId="0"/>
  </cellStyleXfs>
  <cellXfs count="89">
    <xf numFmtId="0" fontId="0" fillId="0" borderId="0" xfId="0"/>
    <xf numFmtId="0" fontId="6" fillId="2" borderId="0" xfId="3" applyFill="1"/>
    <xf numFmtId="0" fontId="6" fillId="3" borderId="0" xfId="3" applyFill="1"/>
    <xf numFmtId="0" fontId="6" fillId="2" borderId="4" xfId="3" applyFill="1" applyBorder="1"/>
    <xf numFmtId="0" fontId="10" fillId="2" borderId="0" xfId="3" applyFont="1" applyFill="1"/>
    <xf numFmtId="0" fontId="10" fillId="3" borderId="0" xfId="3" applyFont="1" applyFill="1"/>
    <xf numFmtId="2" fontId="9" fillId="0" borderId="11" xfId="0" applyNumberFormat="1" applyFont="1" applyBorder="1" applyAlignment="1">
      <alignment vertical="center" wrapText="1"/>
    </xf>
    <xf numFmtId="2" fontId="9" fillId="0" borderId="9" xfId="0" applyNumberFormat="1" applyFont="1" applyBorder="1" applyAlignment="1">
      <alignment vertical="center" wrapText="1"/>
    </xf>
    <xf numFmtId="0" fontId="6" fillId="2" borderId="0" xfId="3" applyFill="1" applyAlignment="1">
      <alignment vertical="center"/>
    </xf>
    <xf numFmtId="0" fontId="6" fillId="2" borderId="4" xfId="3" applyFill="1" applyBorder="1" applyAlignment="1">
      <alignment vertical="center"/>
    </xf>
    <xf numFmtId="0" fontId="10" fillId="2" borderId="0" xfId="3" applyFont="1" applyFill="1" applyAlignment="1">
      <alignment vertical="center"/>
    </xf>
    <xf numFmtId="0" fontId="6" fillId="3" borderId="0" xfId="3" applyFill="1" applyAlignment="1">
      <alignment vertical="center"/>
    </xf>
    <xf numFmtId="0" fontId="7" fillId="2" borderId="0" xfId="0" applyFont="1" applyFill="1" applyAlignment="1">
      <alignment vertical="center"/>
    </xf>
    <xf numFmtId="0" fontId="1" fillId="2" borderId="0" xfId="0" applyFont="1" applyFill="1" applyAlignment="1">
      <alignment vertical="center"/>
    </xf>
    <xf numFmtId="0" fontId="5" fillId="2" borderId="0" xfId="0" applyFont="1" applyFill="1" applyAlignment="1">
      <alignment vertical="center"/>
    </xf>
    <xf numFmtId="0" fontId="9" fillId="2" borderId="0" xfId="0" applyFont="1" applyFill="1" applyAlignment="1">
      <alignment vertical="center"/>
    </xf>
    <xf numFmtId="0" fontId="9" fillId="0" borderId="0" xfId="0" applyFont="1" applyAlignment="1">
      <alignment vertical="center"/>
    </xf>
    <xf numFmtId="0" fontId="11" fillId="2" borderId="0" xfId="0" applyFont="1" applyFill="1" applyAlignment="1">
      <alignment vertical="center"/>
    </xf>
    <xf numFmtId="165" fontId="9" fillId="8" borderId="2" xfId="1" applyNumberFormat="1" applyFont="1" applyFill="1" applyBorder="1" applyAlignment="1" applyProtection="1">
      <alignment vertical="center"/>
    </xf>
    <xf numFmtId="165" fontId="9" fillId="0" borderId="2" xfId="1" applyNumberFormat="1" applyFont="1" applyBorder="1" applyAlignment="1" applyProtection="1">
      <alignment vertical="center"/>
    </xf>
    <xf numFmtId="165" fontId="9" fillId="0" borderId="2" xfId="1" applyNumberFormat="1" applyFont="1" applyFill="1" applyBorder="1" applyAlignment="1" applyProtection="1">
      <alignment vertical="center"/>
    </xf>
    <xf numFmtId="43" fontId="9" fillId="8" borderId="2" xfId="1" applyFont="1" applyFill="1" applyBorder="1" applyAlignment="1" applyProtection="1">
      <alignment vertical="center"/>
    </xf>
    <xf numFmtId="165" fontId="9" fillId="8" borderId="1" xfId="1" applyNumberFormat="1" applyFont="1" applyFill="1" applyBorder="1" applyAlignment="1" applyProtection="1">
      <alignment vertical="center"/>
    </xf>
    <xf numFmtId="165" fontId="9" fillId="0" borderId="1" xfId="1" applyNumberFormat="1" applyFont="1" applyBorder="1" applyAlignment="1" applyProtection="1">
      <alignment vertical="center"/>
    </xf>
    <xf numFmtId="43" fontId="9" fillId="8" borderId="1" xfId="1" applyFont="1" applyFill="1" applyBorder="1" applyAlignment="1" applyProtection="1">
      <alignment vertical="center"/>
    </xf>
    <xf numFmtId="165" fontId="10" fillId="2" borderId="0" xfId="3" applyNumberFormat="1" applyFont="1" applyFill="1" applyAlignment="1">
      <alignment vertical="center"/>
    </xf>
    <xf numFmtId="2" fontId="12" fillId="0" borderId="0" xfId="0" applyNumberFormat="1" applyFont="1" applyAlignment="1">
      <alignment vertical="center"/>
    </xf>
    <xf numFmtId="165" fontId="8" fillId="0" borderId="0" xfId="1" applyNumberFormat="1" applyFont="1" applyFill="1" applyBorder="1" applyAlignment="1" applyProtection="1">
      <alignment vertical="center"/>
    </xf>
    <xf numFmtId="164" fontId="8" fillId="0" borderId="0" xfId="2" applyNumberFormat="1" applyFont="1" applyFill="1" applyBorder="1" applyAlignment="1" applyProtection="1">
      <alignment vertical="center"/>
    </xf>
    <xf numFmtId="43" fontId="8" fillId="0" borderId="0" xfId="1" applyFont="1" applyFill="1" applyBorder="1" applyAlignment="1" applyProtection="1">
      <alignment vertical="center" wrapText="1"/>
    </xf>
    <xf numFmtId="0" fontId="10" fillId="2" borderId="0" xfId="3" applyFont="1" applyFill="1" applyAlignment="1">
      <alignment vertical="center" wrapText="1"/>
    </xf>
    <xf numFmtId="2" fontId="9" fillId="0" borderId="10" xfId="0" applyNumberFormat="1" applyFont="1" applyBorder="1" applyAlignment="1">
      <alignment vertical="center" wrapText="1"/>
    </xf>
    <xf numFmtId="2" fontId="9" fillId="0" borderId="8" xfId="0" applyNumberFormat="1" applyFont="1" applyBorder="1" applyAlignment="1">
      <alignment vertical="center" wrapText="1"/>
    </xf>
    <xf numFmtId="2" fontId="9" fillId="0" borderId="6" xfId="0" applyNumberFormat="1" applyFont="1" applyBorder="1" applyAlignment="1">
      <alignment vertical="center" wrapText="1"/>
    </xf>
    <xf numFmtId="165" fontId="9" fillId="8" borderId="5" xfId="1" applyNumberFormat="1" applyFont="1" applyFill="1" applyBorder="1" applyAlignment="1" applyProtection="1">
      <alignment vertical="center"/>
    </xf>
    <xf numFmtId="165" fontId="9" fillId="0" borderId="5" xfId="1" applyNumberFormat="1" applyFont="1" applyBorder="1" applyAlignment="1" applyProtection="1">
      <alignment vertical="center"/>
    </xf>
    <xf numFmtId="165" fontId="9" fillId="0" borderId="5" xfId="1" applyNumberFormat="1" applyFont="1" applyFill="1" applyBorder="1" applyAlignment="1" applyProtection="1">
      <alignment vertical="center"/>
    </xf>
    <xf numFmtId="43" fontId="9" fillId="8" borderId="5" xfId="1" applyFont="1" applyFill="1" applyBorder="1" applyAlignment="1" applyProtection="1">
      <alignment vertical="center"/>
    </xf>
    <xf numFmtId="2" fontId="9" fillId="0" borderId="7" xfId="0" applyNumberFormat="1" applyFont="1" applyBorder="1" applyAlignment="1">
      <alignment vertical="center" wrapText="1"/>
    </xf>
    <xf numFmtId="2" fontId="9" fillId="0" borderId="21" xfId="0" applyNumberFormat="1" applyFont="1" applyBorder="1" applyAlignment="1">
      <alignment vertical="center" wrapText="1"/>
    </xf>
    <xf numFmtId="165" fontId="9" fillId="8" borderId="22" xfId="1" applyNumberFormat="1" applyFont="1" applyFill="1" applyBorder="1" applyAlignment="1" applyProtection="1">
      <alignment vertical="center"/>
    </xf>
    <xf numFmtId="165" fontId="9" fillId="0" borderId="22" xfId="1" applyNumberFormat="1" applyFont="1" applyBorder="1" applyAlignment="1" applyProtection="1">
      <alignment vertical="center"/>
    </xf>
    <xf numFmtId="165" fontId="9" fillId="0" borderId="22" xfId="1" applyNumberFormat="1" applyFont="1" applyFill="1" applyBorder="1" applyAlignment="1" applyProtection="1">
      <alignment vertical="center"/>
    </xf>
    <xf numFmtId="43" fontId="9" fillId="8" borderId="22" xfId="1" applyFont="1" applyFill="1" applyBorder="1" applyAlignment="1" applyProtection="1">
      <alignment vertical="center"/>
    </xf>
    <xf numFmtId="2" fontId="9" fillId="0" borderId="23" xfId="0" applyNumberFormat="1" applyFont="1" applyBorder="1" applyAlignment="1">
      <alignment vertical="center" wrapText="1"/>
    </xf>
    <xf numFmtId="2" fontId="9" fillId="0" borderId="23" xfId="0" applyNumberFormat="1" applyFont="1" applyBorder="1" applyAlignment="1">
      <alignment vertical="center"/>
    </xf>
    <xf numFmtId="165" fontId="8" fillId="0" borderId="22" xfId="1" applyNumberFormat="1" applyFont="1" applyBorder="1" applyAlignment="1" applyProtection="1">
      <alignment vertical="center"/>
    </xf>
    <xf numFmtId="165" fontId="9" fillId="0" borderId="16" xfId="1" applyNumberFormat="1" applyFont="1" applyFill="1" applyBorder="1" applyAlignment="1" applyProtection="1">
      <alignment vertical="center"/>
    </xf>
    <xf numFmtId="2" fontId="9" fillId="0" borderId="29" xfId="0" applyNumberFormat="1" applyFont="1" applyBorder="1" applyAlignment="1">
      <alignment vertical="center" wrapText="1"/>
    </xf>
    <xf numFmtId="165" fontId="9" fillId="8" borderId="3" xfId="1" applyNumberFormat="1" applyFont="1" applyFill="1" applyBorder="1" applyAlignment="1" applyProtection="1">
      <alignment vertical="center"/>
    </xf>
    <xf numFmtId="165" fontId="9" fillId="0" borderId="3" xfId="1" applyNumberFormat="1" applyFont="1" applyBorder="1" applyAlignment="1" applyProtection="1">
      <alignment vertical="center"/>
    </xf>
    <xf numFmtId="165" fontId="9" fillId="0" borderId="13" xfId="1" applyNumberFormat="1" applyFont="1" applyFill="1" applyBorder="1" applyAlignment="1" applyProtection="1">
      <alignment vertical="center"/>
    </xf>
    <xf numFmtId="43" fontId="9" fillId="8" borderId="3" xfId="1" applyFont="1" applyFill="1" applyBorder="1" applyAlignment="1" applyProtection="1">
      <alignment vertical="center"/>
    </xf>
    <xf numFmtId="2" fontId="9" fillId="0" borderId="30" xfId="0" applyNumberFormat="1" applyFont="1" applyBorder="1" applyAlignment="1">
      <alignment vertical="center" wrapText="1"/>
    </xf>
    <xf numFmtId="43" fontId="9" fillId="8" borderId="27" xfId="1" applyFont="1" applyFill="1" applyBorder="1" applyAlignment="1" applyProtection="1">
      <alignment vertical="center"/>
    </xf>
    <xf numFmtId="0" fontId="9" fillId="9" borderId="1" xfId="3" applyFont="1" applyFill="1" applyBorder="1"/>
    <xf numFmtId="0" fontId="9" fillId="9" borderId="0" xfId="3" applyFont="1" applyFill="1" applyAlignment="1">
      <alignment wrapText="1"/>
    </xf>
    <xf numFmtId="43" fontId="8" fillId="0" borderId="14" xfId="1" applyFont="1" applyFill="1" applyBorder="1" applyAlignment="1" applyProtection="1">
      <alignment vertical="center"/>
    </xf>
    <xf numFmtId="43" fontId="8" fillId="0" borderId="17" xfId="1" applyFont="1" applyFill="1" applyBorder="1" applyAlignment="1" applyProtection="1">
      <alignment vertical="center"/>
    </xf>
    <xf numFmtId="2" fontId="8" fillId="7" borderId="18" xfId="0" applyNumberFormat="1" applyFont="1" applyFill="1" applyBorder="1" applyAlignment="1">
      <alignment vertical="center" wrapText="1"/>
    </xf>
    <xf numFmtId="2" fontId="8" fillId="7" borderId="15" xfId="0" applyNumberFormat="1" applyFont="1" applyFill="1" applyBorder="1" applyAlignment="1">
      <alignment vertical="center" wrapText="1"/>
    </xf>
    <xf numFmtId="165" fontId="8" fillId="5" borderId="19" xfId="1" applyNumberFormat="1" applyFont="1" applyFill="1" applyBorder="1" applyAlignment="1" applyProtection="1">
      <alignment vertical="center"/>
    </xf>
    <xf numFmtId="165" fontId="8" fillId="5" borderId="16" xfId="1" applyNumberFormat="1" applyFont="1" applyFill="1" applyBorder="1" applyAlignment="1" applyProtection="1">
      <alignment vertical="center"/>
    </xf>
    <xf numFmtId="165" fontId="8" fillId="0" borderId="19" xfId="1" applyNumberFormat="1" applyFont="1" applyFill="1" applyBorder="1" applyAlignment="1" applyProtection="1">
      <alignment vertical="center"/>
    </xf>
    <xf numFmtId="165" fontId="8" fillId="0" borderId="16" xfId="1" applyNumberFormat="1" applyFont="1" applyFill="1" applyBorder="1" applyAlignment="1" applyProtection="1">
      <alignment vertical="center"/>
    </xf>
    <xf numFmtId="164" fontId="8" fillId="0" borderId="19" xfId="2" applyNumberFormat="1" applyFont="1" applyFill="1" applyBorder="1" applyAlignment="1" applyProtection="1">
      <alignment horizontal="center" vertical="center"/>
    </xf>
    <xf numFmtId="164" fontId="8" fillId="0" borderId="16" xfId="2" applyNumberFormat="1" applyFont="1" applyFill="1" applyBorder="1" applyAlignment="1" applyProtection="1">
      <alignment horizontal="center" vertical="center"/>
    </xf>
    <xf numFmtId="2" fontId="8" fillId="4" borderId="20" xfId="0" applyNumberFormat="1" applyFont="1" applyFill="1" applyBorder="1" applyAlignment="1">
      <alignment horizontal="center" vertical="center"/>
    </xf>
    <xf numFmtId="2" fontId="8" fillId="4" borderId="17" xfId="0" applyNumberFormat="1" applyFont="1" applyFill="1" applyBorder="1" applyAlignment="1">
      <alignment horizontal="center" vertical="center"/>
    </xf>
    <xf numFmtId="2" fontId="8" fillId="0" borderId="12" xfId="0" applyNumberFormat="1" applyFont="1" applyBorder="1" applyAlignment="1">
      <alignment vertical="center" wrapText="1"/>
    </xf>
    <xf numFmtId="2" fontId="8" fillId="0" borderId="15" xfId="0" applyNumberFormat="1" applyFont="1" applyBorder="1" applyAlignment="1">
      <alignment vertical="center" wrapText="1"/>
    </xf>
    <xf numFmtId="165" fontId="9" fillId="8" borderId="13" xfId="1" applyNumberFormat="1" applyFont="1" applyFill="1" applyBorder="1" applyAlignment="1" applyProtection="1">
      <alignment horizontal="center" vertical="center"/>
    </xf>
    <xf numFmtId="165" fontId="9" fillId="8" borderId="16" xfId="1" applyNumberFormat="1" applyFont="1" applyFill="1" applyBorder="1" applyAlignment="1" applyProtection="1">
      <alignment horizontal="center" vertical="center"/>
    </xf>
    <xf numFmtId="165" fontId="8" fillId="0" borderId="13" xfId="1" applyNumberFormat="1" applyFont="1" applyFill="1" applyBorder="1" applyAlignment="1" applyProtection="1">
      <alignment vertical="center"/>
    </xf>
    <xf numFmtId="164" fontId="8" fillId="0" borderId="13" xfId="2" applyNumberFormat="1" applyFont="1" applyFill="1" applyBorder="1" applyAlignment="1" applyProtection="1">
      <alignment vertical="center"/>
    </xf>
    <xf numFmtId="164" fontId="8" fillId="0" borderId="16" xfId="2" applyNumberFormat="1" applyFont="1" applyFill="1" applyBorder="1" applyAlignment="1" applyProtection="1">
      <alignment vertical="center"/>
    </xf>
    <xf numFmtId="0" fontId="6" fillId="2" borderId="0" xfId="3" applyFill="1" applyAlignment="1">
      <alignment horizontal="center"/>
    </xf>
    <xf numFmtId="0" fontId="6" fillId="0" borderId="0" xfId="3" applyAlignment="1">
      <alignment horizontal="center"/>
    </xf>
    <xf numFmtId="0" fontId="8" fillId="2" borderId="0" xfId="0" applyFont="1" applyFill="1" applyAlignment="1">
      <alignment vertical="center"/>
    </xf>
    <xf numFmtId="0" fontId="8" fillId="0" borderId="0" xfId="0" applyFont="1" applyAlignment="1">
      <alignment vertical="center"/>
    </xf>
    <xf numFmtId="0" fontId="9" fillId="2" borderId="0" xfId="0" applyFont="1" applyFill="1" applyAlignment="1">
      <alignment horizontal="left" vertical="center" wrapText="1"/>
    </xf>
    <xf numFmtId="0" fontId="4" fillId="6" borderId="26" xfId="0" applyFont="1" applyFill="1" applyBorder="1" applyAlignment="1">
      <alignment horizontal="left" vertical="center"/>
    </xf>
    <xf numFmtId="0" fontId="4" fillId="6" borderId="24" xfId="0" applyFont="1" applyFill="1" applyBorder="1" applyAlignment="1">
      <alignment horizontal="left" vertical="center"/>
    </xf>
    <xf numFmtId="0" fontId="4" fillId="6" borderId="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27" xfId="0" applyFont="1" applyFill="1" applyBorder="1" applyAlignment="1">
      <alignment vertical="center"/>
    </xf>
    <xf numFmtId="0" fontId="4" fillId="6" borderId="25" xfId="0" applyFont="1" applyFill="1" applyBorder="1" applyAlignment="1">
      <alignment vertical="center"/>
    </xf>
    <xf numFmtId="2" fontId="8" fillId="7" borderId="24" xfId="0" applyNumberFormat="1" applyFont="1" applyFill="1" applyBorder="1" applyAlignment="1">
      <alignment vertical="center" wrapText="1"/>
    </xf>
    <xf numFmtId="2" fontId="8" fillId="7" borderId="28" xfId="0" applyNumberFormat="1" applyFont="1" applyFill="1" applyBorder="1" applyAlignment="1">
      <alignment vertical="center" wrapText="1"/>
    </xf>
  </cellXfs>
  <cellStyles count="4">
    <cellStyle name="Comma" xfId="1" builtinId="3"/>
    <cellStyle name="Normal" xfId="0" builtinId="0"/>
    <cellStyle name="Normal 2" xfId="3" xr:uid="{021CD70C-3F6E-4C48-BE7E-BA4C253317C7}"/>
    <cellStyle name="Percent" xfId="2" builtinId="5"/>
  </cellStyles>
  <dxfs count="42">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s>
  <tableStyles count="0" defaultTableStyle="TableStyleMedium9" defaultPivotStyle="PivotStyleLight16"/>
  <colors>
    <mruColors>
      <color rgb="FF4AA7B7"/>
      <color rgb="FF464B4B"/>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3305735</xdr:colOff>
      <xdr:row>1</xdr:row>
      <xdr:rowOff>4067</xdr:rowOff>
    </xdr:from>
    <xdr:to>
      <xdr:col>8</xdr:col>
      <xdr:colOff>4709893</xdr:colOff>
      <xdr:row>6</xdr:row>
      <xdr:rowOff>68596</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813676" y="149743"/>
          <a:ext cx="1404158" cy="7929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sheetPr>
  <dimension ref="B2:J163"/>
  <sheetViews>
    <sheetView showGridLines="0" tabSelected="1" zoomScale="85" zoomScaleNormal="85" workbookViewId="0">
      <pane xSplit="3" ySplit="20" topLeftCell="D113" activePane="bottomRight" state="frozen"/>
      <selection pane="topRight" activeCell="D1" sqref="D1"/>
      <selection pane="bottomLeft" activeCell="A21" sqref="A21"/>
      <selection pane="bottomRight" activeCell="I132" sqref="I132:I133"/>
    </sheetView>
  </sheetViews>
  <sheetFormatPr defaultColWidth="4.140625" defaultRowHeight="11.25" x14ac:dyDescent="0.2"/>
  <cols>
    <col min="1" max="3" width="4.140625" style="2"/>
    <col min="4" max="4" width="60.28515625" style="11" customWidth="1"/>
    <col min="5" max="5" width="15.42578125" style="11" customWidth="1"/>
    <col min="6" max="6" width="16.7109375" style="11" customWidth="1"/>
    <col min="7" max="7" width="16.42578125" style="11" customWidth="1"/>
    <col min="8" max="8" width="16.28515625" style="11" customWidth="1"/>
    <col min="9" max="9" width="76.28515625" style="11" customWidth="1"/>
    <col min="10" max="10" width="8.42578125" style="2" customWidth="1"/>
    <col min="11" max="16384" width="4.140625" style="2"/>
  </cols>
  <sheetData>
    <row r="2" spans="2:10" x14ac:dyDescent="0.2">
      <c r="B2" s="1"/>
      <c r="C2" s="1"/>
      <c r="D2" s="8"/>
      <c r="E2" s="8"/>
      <c r="F2" s="8"/>
      <c r="G2" s="8"/>
      <c r="H2" s="8"/>
      <c r="I2" s="8"/>
      <c r="J2" s="1"/>
    </row>
    <row r="3" spans="2:10" x14ac:dyDescent="0.2">
      <c r="B3" s="1"/>
      <c r="C3" s="1"/>
      <c r="D3" s="8"/>
      <c r="E3" s="8"/>
      <c r="F3" s="8"/>
      <c r="G3" s="8"/>
      <c r="H3" s="8"/>
      <c r="I3" s="8"/>
      <c r="J3" s="1"/>
    </row>
    <row r="4" spans="2:10" x14ac:dyDescent="0.2">
      <c r="B4" s="1"/>
      <c r="C4" s="1"/>
      <c r="D4" s="8"/>
      <c r="E4" s="8"/>
      <c r="F4" s="8"/>
      <c r="G4" s="8"/>
      <c r="H4" s="8"/>
      <c r="I4" s="8"/>
      <c r="J4" s="1"/>
    </row>
    <row r="5" spans="2:10" x14ac:dyDescent="0.2">
      <c r="B5" s="1"/>
      <c r="C5" s="1"/>
      <c r="D5" s="8"/>
      <c r="E5" s="8"/>
      <c r="F5" s="8"/>
      <c r="G5" s="8"/>
      <c r="H5" s="8"/>
      <c r="I5" s="8"/>
      <c r="J5" s="1"/>
    </row>
    <row r="6" spans="2:10" x14ac:dyDescent="0.2">
      <c r="B6" s="1"/>
      <c r="C6" s="1"/>
      <c r="D6" s="8"/>
      <c r="E6" s="8"/>
      <c r="F6" s="8"/>
      <c r="G6" s="8"/>
      <c r="H6" s="8"/>
      <c r="I6" s="8"/>
      <c r="J6" s="1"/>
    </row>
    <row r="7" spans="2:10" x14ac:dyDescent="0.2">
      <c r="B7" s="1"/>
      <c r="C7" s="1"/>
      <c r="D7" s="8"/>
      <c r="E7" s="8"/>
      <c r="F7" s="8"/>
      <c r="G7" s="8"/>
      <c r="H7" s="8"/>
      <c r="I7" s="8"/>
      <c r="J7" s="1"/>
    </row>
    <row r="8" spans="2:10" x14ac:dyDescent="0.2">
      <c r="B8" s="1"/>
      <c r="C8" s="3"/>
      <c r="D8" s="9"/>
      <c r="E8" s="9"/>
      <c r="F8" s="9"/>
      <c r="G8" s="9"/>
      <c r="H8" s="9"/>
      <c r="I8" s="9"/>
      <c r="J8" s="3"/>
    </row>
    <row r="9" spans="2:10" ht="18" x14ac:dyDescent="0.2">
      <c r="B9" s="1"/>
      <c r="C9" s="1"/>
      <c r="D9" s="12" t="s">
        <v>14</v>
      </c>
      <c r="E9" s="13"/>
      <c r="F9" s="13"/>
      <c r="G9" s="8"/>
      <c r="H9" s="8"/>
      <c r="I9" s="8"/>
      <c r="J9" s="1"/>
    </row>
    <row r="10" spans="2:10" ht="15" x14ac:dyDescent="0.2">
      <c r="B10" s="1"/>
      <c r="C10" s="1"/>
      <c r="D10" s="14"/>
      <c r="E10" s="13"/>
      <c r="F10" s="13"/>
      <c r="G10" s="8"/>
      <c r="H10" s="8"/>
      <c r="I10" s="8"/>
      <c r="J10" s="1"/>
    </row>
    <row r="11" spans="2:10" ht="15" x14ac:dyDescent="0.2">
      <c r="B11" s="1"/>
      <c r="C11" s="1"/>
      <c r="D11" s="78" t="s">
        <v>11</v>
      </c>
      <c r="E11" s="79"/>
      <c r="F11" s="79"/>
      <c r="G11" s="8"/>
      <c r="H11" s="8"/>
      <c r="I11" s="8"/>
      <c r="J11" s="1"/>
    </row>
    <row r="12" spans="2:10" ht="14.25" x14ac:dyDescent="0.2">
      <c r="B12" s="1"/>
      <c r="C12" s="1"/>
      <c r="D12" s="15" t="s">
        <v>15</v>
      </c>
      <c r="E12" s="16"/>
      <c r="F12" s="16"/>
      <c r="G12" s="8"/>
      <c r="H12" s="8"/>
      <c r="I12" s="8"/>
      <c r="J12" s="1"/>
    </row>
    <row r="13" spans="2:10" ht="14.25" x14ac:dyDescent="0.2">
      <c r="B13" s="1"/>
      <c r="C13" s="1"/>
      <c r="D13" s="15" t="s">
        <v>16</v>
      </c>
      <c r="E13" s="16"/>
      <c r="F13" s="16"/>
      <c r="G13" s="8"/>
      <c r="H13" s="8"/>
      <c r="I13" s="8"/>
      <c r="J13" s="1"/>
    </row>
    <row r="14" spans="2:10" ht="13.9" customHeight="1" x14ac:dyDescent="0.2">
      <c r="B14" s="1"/>
      <c r="C14" s="1"/>
      <c r="D14" s="80" t="s">
        <v>27</v>
      </c>
      <c r="E14" s="80"/>
      <c r="F14" s="80"/>
      <c r="G14" s="80"/>
      <c r="H14" s="80"/>
      <c r="I14" s="80"/>
      <c r="J14" s="1"/>
    </row>
    <row r="15" spans="2:10" ht="13.9" customHeight="1" x14ac:dyDescent="0.2">
      <c r="B15" s="1"/>
      <c r="C15" s="1"/>
      <c r="D15" s="80"/>
      <c r="E15" s="80"/>
      <c r="F15" s="80"/>
      <c r="G15" s="80"/>
      <c r="H15" s="80"/>
      <c r="I15" s="80"/>
      <c r="J15" s="1"/>
    </row>
    <row r="16" spans="2:10" ht="14.25" x14ac:dyDescent="0.2">
      <c r="B16" s="1"/>
      <c r="C16" s="1"/>
      <c r="D16" s="15" t="s">
        <v>19</v>
      </c>
      <c r="E16" s="16"/>
      <c r="F16" s="16"/>
      <c r="G16" s="8"/>
      <c r="H16" s="8"/>
      <c r="I16" s="8"/>
      <c r="J16" s="1"/>
    </row>
    <row r="17" spans="2:10" ht="15" x14ac:dyDescent="0.2">
      <c r="B17" s="1"/>
      <c r="C17" s="1"/>
      <c r="D17" s="17" t="s">
        <v>12</v>
      </c>
      <c r="E17" s="16"/>
      <c r="F17" s="16"/>
      <c r="G17" s="8"/>
      <c r="H17" s="8"/>
      <c r="I17" s="8"/>
      <c r="J17" s="1"/>
    </row>
    <row r="18" spans="2:10" ht="15" x14ac:dyDescent="0.2">
      <c r="B18" s="1"/>
      <c r="C18" s="1"/>
      <c r="D18" s="17"/>
      <c r="E18" s="16"/>
      <c r="F18" s="16"/>
      <c r="G18" s="8"/>
      <c r="H18" s="8"/>
      <c r="I18" s="8"/>
      <c r="J18" s="1"/>
    </row>
    <row r="19" spans="2:10" s="5" customFormat="1" ht="9" customHeight="1" x14ac:dyDescent="0.2">
      <c r="B19" s="4"/>
      <c r="C19" s="4"/>
      <c r="D19" s="81" t="s">
        <v>0</v>
      </c>
      <c r="E19" s="83" t="s">
        <v>13</v>
      </c>
      <c r="F19" s="83" t="s">
        <v>17</v>
      </c>
      <c r="G19" s="83" t="s">
        <v>1</v>
      </c>
      <c r="H19" s="83" t="s">
        <v>9</v>
      </c>
      <c r="I19" s="85" t="s">
        <v>10</v>
      </c>
      <c r="J19" s="4"/>
    </row>
    <row r="20" spans="2:10" s="5" customFormat="1" ht="9" customHeight="1" thickBot="1" x14ac:dyDescent="0.25">
      <c r="B20" s="4"/>
      <c r="C20" s="4"/>
      <c r="D20" s="82"/>
      <c r="E20" s="84"/>
      <c r="F20" s="84"/>
      <c r="G20" s="84"/>
      <c r="H20" s="84"/>
      <c r="I20" s="86"/>
      <c r="J20" s="4"/>
    </row>
    <row r="21" spans="2:10" s="5" customFormat="1" ht="9.6" customHeight="1" x14ac:dyDescent="0.2">
      <c r="B21" s="4"/>
      <c r="C21" s="4"/>
      <c r="D21" s="87" t="s">
        <v>2</v>
      </c>
      <c r="E21" s="61">
        <v>275509</v>
      </c>
      <c r="F21" s="61">
        <v>305586</v>
      </c>
      <c r="G21" s="63">
        <f>F21-E21</f>
        <v>30077</v>
      </c>
      <c r="H21" s="65">
        <f>G21/E21</f>
        <v>0.10916884747866676</v>
      </c>
      <c r="I21" s="67"/>
      <c r="J21" s="4"/>
    </row>
    <row r="22" spans="2:10" s="5" customFormat="1" ht="9" customHeight="1" thickBot="1" x14ac:dyDescent="0.25">
      <c r="B22" s="4"/>
      <c r="C22" s="4"/>
      <c r="D22" s="88"/>
      <c r="E22" s="62"/>
      <c r="F22" s="62"/>
      <c r="G22" s="64"/>
      <c r="H22" s="66"/>
      <c r="I22" s="68"/>
      <c r="J22" s="4"/>
    </row>
    <row r="23" spans="2:10" s="5" customFormat="1" ht="14.25" x14ac:dyDescent="0.2">
      <c r="B23" s="4"/>
      <c r="C23" s="4"/>
      <c r="D23" s="33"/>
      <c r="E23" s="34"/>
      <c r="F23" s="35"/>
      <c r="G23" s="36">
        <f>F23-E23</f>
        <v>0</v>
      </c>
      <c r="H23" s="37"/>
      <c r="I23" s="38"/>
      <c r="J23" s="4"/>
    </row>
    <row r="24" spans="2:10" s="5" customFormat="1" ht="14.25" x14ac:dyDescent="0.2">
      <c r="B24" s="4"/>
      <c r="C24" s="4"/>
      <c r="D24" s="31"/>
      <c r="E24" s="18"/>
      <c r="F24" s="19"/>
      <c r="G24" s="20">
        <f t="shared" ref="G24:G26" si="0">F24-E24</f>
        <v>0</v>
      </c>
      <c r="H24" s="21"/>
      <c r="I24" s="6"/>
      <c r="J24" s="4"/>
    </row>
    <row r="25" spans="2:10" s="5" customFormat="1" ht="14.25" x14ac:dyDescent="0.2">
      <c r="B25" s="4"/>
      <c r="C25" s="4"/>
      <c r="D25" s="31"/>
      <c r="E25" s="18"/>
      <c r="F25" s="19"/>
      <c r="G25" s="20">
        <f t="shared" si="0"/>
        <v>0</v>
      </c>
      <c r="H25" s="21"/>
      <c r="I25" s="6"/>
      <c r="J25" s="4"/>
    </row>
    <row r="26" spans="2:10" s="5" customFormat="1" ht="14.25" x14ac:dyDescent="0.2">
      <c r="B26" s="4"/>
      <c r="C26" s="4"/>
      <c r="D26" s="32"/>
      <c r="E26" s="22"/>
      <c r="F26" s="23"/>
      <c r="G26" s="20">
        <f t="shared" si="0"/>
        <v>0</v>
      </c>
      <c r="H26" s="24"/>
      <c r="I26" s="7"/>
      <c r="J26" s="4"/>
    </row>
    <row r="27" spans="2:10" s="5" customFormat="1" ht="15" thickBot="1" x14ac:dyDescent="0.25">
      <c r="B27" s="4"/>
      <c r="C27" s="4"/>
      <c r="D27" s="39"/>
      <c r="E27" s="40"/>
      <c r="F27" s="41"/>
      <c r="G27" s="42">
        <f>F27-E27</f>
        <v>0</v>
      </c>
      <c r="H27" s="43"/>
      <c r="I27" s="44"/>
      <c r="J27" s="4"/>
    </row>
    <row r="28" spans="2:10" s="5" customFormat="1" ht="9.6" customHeight="1" x14ac:dyDescent="0.2">
      <c r="B28" s="4"/>
      <c r="C28" s="4"/>
      <c r="D28" s="69" t="s">
        <v>20</v>
      </c>
      <c r="E28" s="71"/>
      <c r="F28" s="71"/>
      <c r="G28" s="73">
        <f>G21-SUM(G23:G27)</f>
        <v>30077</v>
      </c>
      <c r="H28" s="74">
        <f>IF(G28=0,0,G28/E21)</f>
        <v>0.10916884747866676</v>
      </c>
      <c r="I28" s="57" t="str">
        <f>IF(OR(H28&gt;0.15,H28&lt;-0.15),"Further explanation needed","No further explanation needed")</f>
        <v>No further explanation needed</v>
      </c>
      <c r="J28" s="4"/>
    </row>
    <row r="29" spans="2:10" s="5" customFormat="1" ht="9.6" customHeight="1" thickBot="1" x14ac:dyDescent="0.25">
      <c r="B29" s="4"/>
      <c r="C29" s="4"/>
      <c r="D29" s="70"/>
      <c r="E29" s="72"/>
      <c r="F29" s="72"/>
      <c r="G29" s="64"/>
      <c r="H29" s="75"/>
      <c r="I29" s="58"/>
      <c r="J29" s="4"/>
    </row>
    <row r="30" spans="2:10" s="5" customFormat="1" x14ac:dyDescent="0.2">
      <c r="B30" s="4"/>
      <c r="C30" s="4"/>
      <c r="D30" s="30"/>
      <c r="E30" s="25"/>
      <c r="F30" s="25"/>
      <c r="G30" s="25"/>
      <c r="H30" s="10"/>
      <c r="I30" s="10"/>
      <c r="J30" s="4"/>
    </row>
    <row r="31" spans="2:10" s="5" customFormat="1" ht="12" thickBot="1" x14ac:dyDescent="0.25">
      <c r="B31" s="4"/>
      <c r="C31" s="4"/>
      <c r="D31" s="30"/>
      <c r="E31" s="25"/>
      <c r="F31" s="25"/>
      <c r="G31" s="25"/>
      <c r="H31" s="10"/>
      <c r="I31" s="10"/>
      <c r="J31" s="4"/>
    </row>
    <row r="32" spans="2:10" s="5" customFormat="1" x14ac:dyDescent="0.2">
      <c r="B32" s="4"/>
      <c r="C32" s="4"/>
      <c r="D32" s="59" t="s">
        <v>3</v>
      </c>
      <c r="E32" s="61">
        <v>23901</v>
      </c>
      <c r="F32" s="61">
        <v>260825</v>
      </c>
      <c r="G32" s="63">
        <f>F32-E32</f>
        <v>236924</v>
      </c>
      <c r="H32" s="65">
        <f>G32/E32</f>
        <v>9.9127233170160238</v>
      </c>
      <c r="I32" s="67"/>
      <c r="J32" s="4"/>
    </row>
    <row r="33" spans="2:10" s="5" customFormat="1" ht="12" thickBot="1" x14ac:dyDescent="0.25">
      <c r="B33" s="4"/>
      <c r="C33" s="4"/>
      <c r="D33" s="60"/>
      <c r="E33" s="62"/>
      <c r="F33" s="62"/>
      <c r="G33" s="64"/>
      <c r="H33" s="66"/>
      <c r="I33" s="68"/>
      <c r="J33" s="4"/>
    </row>
    <row r="34" spans="2:10" s="5" customFormat="1" ht="14.25" x14ac:dyDescent="0.2">
      <c r="B34" s="4"/>
      <c r="C34" s="4"/>
      <c r="D34" s="33" t="s">
        <v>35</v>
      </c>
      <c r="E34" s="34">
        <v>3466</v>
      </c>
      <c r="F34" s="35">
        <v>3429</v>
      </c>
      <c r="G34" s="36">
        <f>F34-E34</f>
        <v>-37</v>
      </c>
      <c r="H34" s="37"/>
      <c r="I34" s="38" t="s">
        <v>138</v>
      </c>
      <c r="J34" s="4"/>
    </row>
    <row r="35" spans="2:10" s="5" customFormat="1" ht="14.25" x14ac:dyDescent="0.2">
      <c r="B35" s="4"/>
      <c r="C35" s="4"/>
      <c r="D35" s="32" t="s">
        <v>36</v>
      </c>
      <c r="E35" s="18">
        <v>0</v>
      </c>
      <c r="F35" s="19">
        <v>235192</v>
      </c>
      <c r="G35" s="20">
        <f t="shared" ref="G35:G40" si="1">F35-E35</f>
        <v>235192</v>
      </c>
      <c r="H35" s="21"/>
      <c r="I35" s="6" t="s">
        <v>137</v>
      </c>
      <c r="J35" s="4"/>
    </row>
    <row r="36" spans="2:10" s="5" customFormat="1" ht="28.5" x14ac:dyDescent="0.2">
      <c r="B36" s="4"/>
      <c r="C36" s="4"/>
      <c r="D36" s="32" t="s">
        <v>37</v>
      </c>
      <c r="E36" s="18">
        <v>10833</v>
      </c>
      <c r="F36" s="19">
        <v>13000</v>
      </c>
      <c r="G36" s="20">
        <f t="shared" si="1"/>
        <v>2167</v>
      </c>
      <c r="H36" s="21"/>
      <c r="I36" s="56" t="s">
        <v>136</v>
      </c>
      <c r="J36" s="4"/>
    </row>
    <row r="37" spans="2:10" s="5" customFormat="1" ht="14.25" x14ac:dyDescent="0.2">
      <c r="B37" s="4"/>
      <c r="C37" s="4"/>
      <c r="D37" s="32" t="s">
        <v>38</v>
      </c>
      <c r="E37" s="22">
        <v>7340</v>
      </c>
      <c r="F37" s="23">
        <v>7707</v>
      </c>
      <c r="G37" s="20">
        <f t="shared" si="1"/>
        <v>367</v>
      </c>
      <c r="H37" s="24"/>
      <c r="I37" s="6" t="s">
        <v>135</v>
      </c>
      <c r="J37" s="4"/>
    </row>
    <row r="38" spans="2:10" s="5" customFormat="1" ht="28.5" x14ac:dyDescent="0.2">
      <c r="B38" s="4"/>
      <c r="C38" s="4"/>
      <c r="D38" s="48" t="s">
        <v>40</v>
      </c>
      <c r="E38" s="49">
        <v>1500</v>
      </c>
      <c r="F38" s="50">
        <v>625</v>
      </c>
      <c r="G38" s="51">
        <f t="shared" si="1"/>
        <v>-875</v>
      </c>
      <c r="H38" s="52"/>
      <c r="I38" s="53" t="s">
        <v>129</v>
      </c>
      <c r="J38" s="4"/>
    </row>
    <row r="39" spans="2:10" s="5" customFormat="1" ht="14.25" x14ac:dyDescent="0.2">
      <c r="B39" s="4"/>
      <c r="C39" s="4"/>
      <c r="D39" s="48" t="s">
        <v>131</v>
      </c>
      <c r="E39" s="49">
        <v>185</v>
      </c>
      <c r="F39" s="50">
        <v>0</v>
      </c>
      <c r="G39" s="51">
        <f t="shared" si="1"/>
        <v>-185</v>
      </c>
      <c r="H39" s="52"/>
      <c r="I39" s="53" t="s">
        <v>132</v>
      </c>
      <c r="J39" s="4"/>
    </row>
    <row r="40" spans="2:10" s="5" customFormat="1" ht="15" thickBot="1" x14ac:dyDescent="0.25">
      <c r="B40" s="4"/>
      <c r="C40" s="4"/>
      <c r="D40" s="48" t="s">
        <v>130</v>
      </c>
      <c r="E40" s="49">
        <v>0</v>
      </c>
      <c r="F40" s="50">
        <v>233</v>
      </c>
      <c r="G40" s="51">
        <f t="shared" si="1"/>
        <v>233</v>
      </c>
      <c r="H40" s="52"/>
      <c r="I40" s="44" t="s">
        <v>134</v>
      </c>
      <c r="J40" s="4"/>
    </row>
    <row r="41" spans="2:10" s="5" customFormat="1" ht="15" thickBot="1" x14ac:dyDescent="0.25">
      <c r="B41" s="4"/>
      <c r="C41" s="4"/>
      <c r="D41" s="39" t="s">
        <v>39</v>
      </c>
      <c r="E41" s="40">
        <v>576</v>
      </c>
      <c r="F41" s="41">
        <v>640</v>
      </c>
      <c r="G41" s="42">
        <f>F41-E41</f>
        <v>64</v>
      </c>
      <c r="H41" s="43"/>
      <c r="I41" s="44" t="s">
        <v>133</v>
      </c>
      <c r="J41" s="4"/>
    </row>
    <row r="42" spans="2:10" s="5" customFormat="1" ht="9" customHeight="1" x14ac:dyDescent="0.2">
      <c r="B42" s="4"/>
      <c r="C42" s="4"/>
      <c r="D42" s="69" t="s">
        <v>21</v>
      </c>
      <c r="E42" s="71"/>
      <c r="F42" s="71"/>
      <c r="G42" s="73">
        <f>G32-SUM(G34:G41)</f>
        <v>-2</v>
      </c>
      <c r="H42" s="74">
        <f>IF(G42=0,0,G42/E32)</f>
        <v>-8.367850717543199E-5</v>
      </c>
      <c r="I42" s="57" t="str">
        <f>IF(OR(H42&gt;0.15,H42&lt;-0.15),"Further explanation needed","No further explanation needed")</f>
        <v>No further explanation needed</v>
      </c>
      <c r="J42" s="4"/>
    </row>
    <row r="43" spans="2:10" s="5" customFormat="1" ht="9" customHeight="1" thickBot="1" x14ac:dyDescent="0.25">
      <c r="B43" s="4"/>
      <c r="C43" s="4"/>
      <c r="D43" s="70"/>
      <c r="E43" s="72"/>
      <c r="F43" s="72"/>
      <c r="G43" s="64"/>
      <c r="H43" s="75"/>
      <c r="I43" s="58"/>
      <c r="J43" s="4"/>
    </row>
    <row r="44" spans="2:10" s="5" customFormat="1" x14ac:dyDescent="0.2">
      <c r="B44" s="4"/>
      <c r="C44" s="4"/>
      <c r="D44" s="30"/>
      <c r="E44" s="25"/>
      <c r="F44" s="25"/>
      <c r="G44" s="25"/>
      <c r="H44" s="10"/>
      <c r="I44" s="10"/>
      <c r="J44" s="4"/>
    </row>
    <row r="45" spans="2:10" s="5" customFormat="1" ht="12" thickBot="1" x14ac:dyDescent="0.25">
      <c r="B45" s="4"/>
      <c r="C45" s="4"/>
      <c r="D45" s="30"/>
      <c r="E45" s="25"/>
      <c r="F45" s="25"/>
      <c r="G45" s="25"/>
      <c r="H45" s="10"/>
      <c r="I45" s="10"/>
      <c r="J45" s="4"/>
    </row>
    <row r="46" spans="2:10" s="5" customFormat="1" ht="10.15" customHeight="1" x14ac:dyDescent="0.2">
      <c r="B46" s="4"/>
      <c r="C46" s="4"/>
      <c r="D46" s="59" t="s">
        <v>4</v>
      </c>
      <c r="E46" s="61">
        <v>66255</v>
      </c>
      <c r="F46" s="61">
        <v>79925</v>
      </c>
      <c r="G46" s="63">
        <f>F46-E46</f>
        <v>13670</v>
      </c>
      <c r="H46" s="65">
        <f>G46/E46</f>
        <v>0.20632405101501775</v>
      </c>
      <c r="I46" s="67"/>
      <c r="J46" s="4"/>
    </row>
    <row r="47" spans="2:10" s="5" customFormat="1" ht="10.9" customHeight="1" thickBot="1" x14ac:dyDescent="0.25">
      <c r="B47" s="4"/>
      <c r="C47" s="4"/>
      <c r="D47" s="60"/>
      <c r="E47" s="62"/>
      <c r="F47" s="62"/>
      <c r="G47" s="64"/>
      <c r="H47" s="66"/>
      <c r="I47" s="68"/>
      <c r="J47" s="4"/>
    </row>
    <row r="48" spans="2:10" s="5" customFormat="1" ht="14.25" x14ac:dyDescent="0.2">
      <c r="B48" s="4"/>
      <c r="C48" s="4"/>
      <c r="D48" s="33" t="s">
        <v>30</v>
      </c>
      <c r="E48" s="34">
        <v>51804</v>
      </c>
      <c r="F48" s="35">
        <v>61177</v>
      </c>
      <c r="G48" s="36">
        <f>F48-E48</f>
        <v>9373</v>
      </c>
      <c r="H48" s="37"/>
      <c r="I48" s="38" t="s">
        <v>33</v>
      </c>
      <c r="J48" s="4"/>
    </row>
    <row r="49" spans="2:10" s="5" customFormat="1" ht="14.25" x14ac:dyDescent="0.2">
      <c r="B49" s="4"/>
      <c r="C49" s="4"/>
      <c r="D49" s="32" t="s">
        <v>31</v>
      </c>
      <c r="E49" s="18">
        <v>5074</v>
      </c>
      <c r="F49" s="19">
        <v>7675</v>
      </c>
      <c r="G49" s="20">
        <f t="shared" ref="G49:G51" si="2">F49-E49</f>
        <v>2601</v>
      </c>
      <c r="H49" s="21"/>
      <c r="I49" s="6" t="s">
        <v>34</v>
      </c>
      <c r="J49" s="4"/>
    </row>
    <row r="50" spans="2:10" s="5" customFormat="1" ht="14.25" x14ac:dyDescent="0.2">
      <c r="B50" s="4"/>
      <c r="C50" s="4"/>
      <c r="D50" s="32" t="s">
        <v>32</v>
      </c>
      <c r="E50" s="18">
        <v>9377</v>
      </c>
      <c r="F50" s="19">
        <v>11073</v>
      </c>
      <c r="G50" s="20">
        <f t="shared" si="2"/>
        <v>1696</v>
      </c>
      <c r="H50" s="21"/>
      <c r="I50" s="6" t="s">
        <v>34</v>
      </c>
      <c r="J50" s="4"/>
    </row>
    <row r="51" spans="2:10" s="5" customFormat="1" ht="14.25" x14ac:dyDescent="0.2">
      <c r="B51" s="4"/>
      <c r="C51" s="4"/>
      <c r="D51" s="32"/>
      <c r="E51" s="22"/>
      <c r="F51" s="23"/>
      <c r="G51" s="20">
        <f t="shared" si="2"/>
        <v>0</v>
      </c>
      <c r="H51" s="24"/>
      <c r="I51" s="7"/>
      <c r="J51" s="4"/>
    </row>
    <row r="52" spans="2:10" s="5" customFormat="1" ht="15" thickBot="1" x14ac:dyDescent="0.25">
      <c r="B52" s="4"/>
      <c r="C52" s="4"/>
      <c r="D52" s="39"/>
      <c r="E52" s="40"/>
      <c r="F52" s="41"/>
      <c r="G52" s="42">
        <f>F52-E52</f>
        <v>0</v>
      </c>
      <c r="H52" s="43"/>
      <c r="I52" s="44"/>
      <c r="J52" s="4"/>
    </row>
    <row r="53" spans="2:10" s="5" customFormat="1" x14ac:dyDescent="0.2">
      <c r="B53" s="4"/>
      <c r="C53" s="4"/>
      <c r="D53" s="69" t="s">
        <v>22</v>
      </c>
      <c r="E53" s="71"/>
      <c r="F53" s="71"/>
      <c r="G53" s="73">
        <f>G46-SUM(G48:G52)</f>
        <v>0</v>
      </c>
      <c r="H53" s="74">
        <f>IF(G53=0,0,G53/E46)</f>
        <v>0</v>
      </c>
      <c r="I53" s="57" t="str">
        <f>IF(OR(H53&gt;0.15,H53&lt;-0.15),"Further explanation needed","No further explanation needed")</f>
        <v>No further explanation needed</v>
      </c>
      <c r="J53" s="4"/>
    </row>
    <row r="54" spans="2:10" s="5" customFormat="1" ht="12" thickBot="1" x14ac:dyDescent="0.25">
      <c r="B54" s="4"/>
      <c r="C54" s="4"/>
      <c r="D54" s="70"/>
      <c r="E54" s="72"/>
      <c r="F54" s="72"/>
      <c r="G54" s="64"/>
      <c r="H54" s="75"/>
      <c r="I54" s="58"/>
      <c r="J54" s="4"/>
    </row>
    <row r="55" spans="2:10" s="5" customFormat="1" x14ac:dyDescent="0.2">
      <c r="B55" s="4"/>
      <c r="C55" s="4"/>
      <c r="D55" s="30"/>
      <c r="E55" s="25"/>
      <c r="F55" s="25"/>
      <c r="G55" s="25"/>
      <c r="H55" s="10"/>
      <c r="I55" s="10"/>
      <c r="J55" s="4"/>
    </row>
    <row r="56" spans="2:10" s="5" customFormat="1" ht="12" thickBot="1" x14ac:dyDescent="0.25">
      <c r="B56" s="4"/>
      <c r="C56" s="4"/>
      <c r="D56" s="30"/>
      <c r="E56" s="25"/>
      <c r="F56" s="25"/>
      <c r="G56" s="25"/>
      <c r="H56" s="10"/>
      <c r="I56" s="10"/>
      <c r="J56" s="4"/>
    </row>
    <row r="57" spans="2:10" s="5" customFormat="1" ht="10.15" customHeight="1" x14ac:dyDescent="0.2">
      <c r="B57" s="4"/>
      <c r="C57" s="4"/>
      <c r="D57" s="59" t="s">
        <v>5</v>
      </c>
      <c r="E57" s="61">
        <v>0</v>
      </c>
      <c r="F57" s="61">
        <v>0</v>
      </c>
      <c r="G57" s="63">
        <f>F57-E57</f>
        <v>0</v>
      </c>
      <c r="H57" s="65" t="e">
        <f>G57/E57</f>
        <v>#DIV/0!</v>
      </c>
      <c r="I57" s="67"/>
      <c r="J57" s="4"/>
    </row>
    <row r="58" spans="2:10" s="5" customFormat="1" ht="10.9" customHeight="1" thickBot="1" x14ac:dyDescent="0.25">
      <c r="B58" s="4"/>
      <c r="C58" s="4"/>
      <c r="D58" s="60"/>
      <c r="E58" s="62"/>
      <c r="F58" s="62"/>
      <c r="G58" s="64"/>
      <c r="H58" s="66"/>
      <c r="I58" s="68"/>
      <c r="J58" s="4"/>
    </row>
    <row r="59" spans="2:10" s="5" customFormat="1" ht="14.25" x14ac:dyDescent="0.2">
      <c r="B59" s="4"/>
      <c r="C59" s="4"/>
      <c r="D59" s="32"/>
      <c r="E59" s="18"/>
      <c r="F59" s="19"/>
      <c r="G59" s="20">
        <f>F59-E59</f>
        <v>0</v>
      </c>
      <c r="H59" s="21"/>
      <c r="I59" s="6"/>
      <c r="J59" s="4"/>
    </row>
    <row r="60" spans="2:10" s="5" customFormat="1" ht="14.25" x14ac:dyDescent="0.2">
      <c r="B60" s="4"/>
      <c r="C60" s="4"/>
      <c r="D60" s="32"/>
      <c r="E60" s="18"/>
      <c r="F60" s="19"/>
      <c r="G60" s="20">
        <f t="shared" ref="G60:G62" si="3">F60-E60</f>
        <v>0</v>
      </c>
      <c r="H60" s="21"/>
      <c r="I60" s="6"/>
      <c r="J60" s="4"/>
    </row>
    <row r="61" spans="2:10" s="5" customFormat="1" ht="14.25" x14ac:dyDescent="0.2">
      <c r="B61" s="4"/>
      <c r="C61" s="4"/>
      <c r="D61" s="32"/>
      <c r="E61" s="18"/>
      <c r="F61" s="19"/>
      <c r="G61" s="20">
        <f t="shared" si="3"/>
        <v>0</v>
      </c>
      <c r="H61" s="21"/>
      <c r="I61" s="6"/>
      <c r="J61" s="4"/>
    </row>
    <row r="62" spans="2:10" s="5" customFormat="1" ht="14.25" x14ac:dyDescent="0.2">
      <c r="B62" s="4"/>
      <c r="C62" s="4"/>
      <c r="D62" s="32"/>
      <c r="E62" s="22"/>
      <c r="F62" s="23"/>
      <c r="G62" s="20">
        <f t="shared" si="3"/>
        <v>0</v>
      </c>
      <c r="H62" s="24"/>
      <c r="I62" s="7"/>
      <c r="J62" s="4"/>
    </row>
    <row r="63" spans="2:10" s="5" customFormat="1" ht="15" thickBot="1" x14ac:dyDescent="0.25">
      <c r="B63" s="4"/>
      <c r="C63" s="4"/>
      <c r="D63" s="39"/>
      <c r="E63" s="40"/>
      <c r="F63" s="41"/>
      <c r="G63" s="42">
        <f>F63-E63</f>
        <v>0</v>
      </c>
      <c r="H63" s="43"/>
      <c r="I63" s="45"/>
      <c r="J63" s="4"/>
    </row>
    <row r="64" spans="2:10" s="5" customFormat="1" x14ac:dyDescent="0.2">
      <c r="B64" s="4"/>
      <c r="C64" s="4"/>
      <c r="D64" s="69" t="s">
        <v>23</v>
      </c>
      <c r="E64" s="71"/>
      <c r="F64" s="71"/>
      <c r="G64" s="73">
        <f>G57-SUM(G59:G63)</f>
        <v>0</v>
      </c>
      <c r="H64" s="74">
        <f>IF(G64=0,0,G64/E57)</f>
        <v>0</v>
      </c>
      <c r="I64" s="57" t="str">
        <f>IF(OR(H64&gt;0.15,H64&lt;-0.15),"Further explanation needed","No further explanation needed")</f>
        <v>No further explanation needed</v>
      </c>
      <c r="J64" s="4"/>
    </row>
    <row r="65" spans="2:10" s="5" customFormat="1" ht="12" thickBot="1" x14ac:dyDescent="0.25">
      <c r="B65" s="4"/>
      <c r="C65" s="4"/>
      <c r="D65" s="70"/>
      <c r="E65" s="72"/>
      <c r="F65" s="72"/>
      <c r="G65" s="64"/>
      <c r="H65" s="75"/>
      <c r="I65" s="58"/>
      <c r="J65" s="4"/>
    </row>
    <row r="66" spans="2:10" s="5" customFormat="1" x14ac:dyDescent="0.2">
      <c r="B66" s="4"/>
      <c r="C66" s="4"/>
      <c r="D66" s="30"/>
      <c r="E66" s="25"/>
      <c r="F66" s="25"/>
      <c r="G66" s="25"/>
      <c r="H66" s="10"/>
      <c r="I66" s="10"/>
      <c r="J66" s="4"/>
    </row>
    <row r="67" spans="2:10" s="5" customFormat="1" ht="12" thickBot="1" x14ac:dyDescent="0.25">
      <c r="B67" s="4"/>
      <c r="C67" s="4"/>
      <c r="D67" s="30"/>
      <c r="E67" s="25"/>
      <c r="F67" s="25"/>
      <c r="G67" s="25"/>
      <c r="H67" s="10"/>
      <c r="I67" s="10"/>
      <c r="J67" s="4"/>
    </row>
    <row r="68" spans="2:10" s="5" customFormat="1" ht="10.15" customHeight="1" x14ac:dyDescent="0.2">
      <c r="B68" s="4"/>
      <c r="C68" s="4"/>
      <c r="D68" s="59" t="s">
        <v>6</v>
      </c>
      <c r="E68" s="61">
        <v>169200</v>
      </c>
      <c r="F68" s="61">
        <v>407950</v>
      </c>
      <c r="G68" s="63">
        <f>F68-E68</f>
        <v>238750</v>
      </c>
      <c r="H68" s="65">
        <f>G68/E68</f>
        <v>1.4110520094562649</v>
      </c>
      <c r="I68" s="67"/>
      <c r="J68" s="4"/>
    </row>
    <row r="69" spans="2:10" s="5" customFormat="1" ht="10.9" customHeight="1" thickBot="1" x14ac:dyDescent="0.25">
      <c r="B69" s="4"/>
      <c r="C69" s="4"/>
      <c r="D69" s="60"/>
      <c r="E69" s="62"/>
      <c r="F69" s="62"/>
      <c r="G69" s="64"/>
      <c r="H69" s="66"/>
      <c r="I69" s="68"/>
      <c r="J69" s="4"/>
    </row>
    <row r="70" spans="2:10" s="5" customFormat="1" ht="14.25" x14ac:dyDescent="0.2">
      <c r="B70" s="4"/>
      <c r="C70" s="4"/>
      <c r="D70" s="32" t="s">
        <v>41</v>
      </c>
      <c r="E70" s="18">
        <v>1890</v>
      </c>
      <c r="F70" s="19">
        <v>0</v>
      </c>
      <c r="G70" s="20">
        <f>F70-E70</f>
        <v>-1890</v>
      </c>
      <c r="H70" s="21"/>
      <c r="I70" s="6" t="s">
        <v>93</v>
      </c>
      <c r="J70" s="4"/>
    </row>
    <row r="71" spans="2:10" s="5" customFormat="1" ht="14.25" x14ac:dyDescent="0.2">
      <c r="B71" s="4"/>
      <c r="C71" s="4"/>
      <c r="D71" s="32" t="s">
        <v>42</v>
      </c>
      <c r="E71" s="18">
        <v>140</v>
      </c>
      <c r="F71" s="19">
        <v>869</v>
      </c>
      <c r="G71" s="20">
        <f t="shared" ref="G71:G112" si="4">F71-E71</f>
        <v>729</v>
      </c>
      <c r="H71" s="21"/>
      <c r="I71" s="6" t="s">
        <v>92</v>
      </c>
      <c r="J71" s="4"/>
    </row>
    <row r="72" spans="2:10" s="5" customFormat="1" ht="14.25" x14ac:dyDescent="0.2">
      <c r="B72" s="4"/>
      <c r="C72" s="4"/>
      <c r="D72" s="32" t="s">
        <v>43</v>
      </c>
      <c r="E72" s="18">
        <v>104</v>
      </c>
      <c r="F72" s="19">
        <v>105</v>
      </c>
      <c r="G72" s="20">
        <f t="shared" si="4"/>
        <v>1</v>
      </c>
      <c r="H72" s="21"/>
      <c r="I72" s="6"/>
      <c r="J72" s="4"/>
    </row>
    <row r="73" spans="2:10" s="5" customFormat="1" ht="14.25" x14ac:dyDescent="0.2">
      <c r="B73" s="4"/>
      <c r="C73" s="4"/>
      <c r="D73" s="32" t="s">
        <v>44</v>
      </c>
      <c r="E73" s="18">
        <v>241</v>
      </c>
      <c r="F73" s="19">
        <v>208</v>
      </c>
      <c r="G73" s="20">
        <f t="shared" si="4"/>
        <v>-33</v>
      </c>
      <c r="H73" s="21"/>
      <c r="I73" s="6" t="s">
        <v>94</v>
      </c>
      <c r="J73" s="4"/>
    </row>
    <row r="74" spans="2:10" s="5" customFormat="1" ht="14.25" x14ac:dyDescent="0.2">
      <c r="B74" s="4"/>
      <c r="C74" s="4"/>
      <c r="D74" s="32" t="s">
        <v>45</v>
      </c>
      <c r="E74" s="18">
        <v>1500</v>
      </c>
      <c r="F74" s="19">
        <v>860</v>
      </c>
      <c r="G74" s="20">
        <f t="shared" si="4"/>
        <v>-640</v>
      </c>
      <c r="H74" s="21"/>
      <c r="I74" s="6" t="s">
        <v>95</v>
      </c>
      <c r="J74" s="4"/>
    </row>
    <row r="75" spans="2:10" s="5" customFormat="1" ht="14.25" x14ac:dyDescent="0.2">
      <c r="B75" s="4"/>
      <c r="C75" s="4"/>
      <c r="D75" s="32" t="s">
        <v>46</v>
      </c>
      <c r="E75" s="18">
        <v>1097</v>
      </c>
      <c r="F75" s="19">
        <v>1447</v>
      </c>
      <c r="G75" s="20">
        <f t="shared" si="4"/>
        <v>350</v>
      </c>
      <c r="H75" s="21"/>
      <c r="I75" s="6" t="s">
        <v>96</v>
      </c>
      <c r="J75" s="4"/>
    </row>
    <row r="76" spans="2:10" s="5" customFormat="1" ht="28.5" x14ac:dyDescent="0.2">
      <c r="B76" s="4"/>
      <c r="C76" s="4"/>
      <c r="D76" s="32" t="s">
        <v>47</v>
      </c>
      <c r="E76" s="18">
        <v>695</v>
      </c>
      <c r="F76" s="19">
        <v>360</v>
      </c>
      <c r="G76" s="20">
        <f t="shared" si="4"/>
        <v>-335</v>
      </c>
      <c r="H76" s="21"/>
      <c r="I76" s="6" t="s">
        <v>97</v>
      </c>
      <c r="J76" s="4"/>
    </row>
    <row r="77" spans="2:10" s="5" customFormat="1" ht="14.25" x14ac:dyDescent="0.2">
      <c r="B77" s="4"/>
      <c r="C77" s="4"/>
      <c r="D77" s="32" t="s">
        <v>48</v>
      </c>
      <c r="E77" s="22">
        <v>925</v>
      </c>
      <c r="F77" s="23">
        <v>998</v>
      </c>
      <c r="G77" s="20">
        <f t="shared" si="4"/>
        <v>73</v>
      </c>
      <c r="H77" s="24"/>
      <c r="I77" s="7" t="s">
        <v>98</v>
      </c>
      <c r="J77" s="4"/>
    </row>
    <row r="78" spans="2:10" s="5" customFormat="1" ht="14.25" x14ac:dyDescent="0.2">
      <c r="B78" s="4"/>
      <c r="C78" s="4"/>
      <c r="D78" s="48" t="s">
        <v>50</v>
      </c>
      <c r="E78" s="49">
        <v>961</v>
      </c>
      <c r="F78" s="50">
        <v>961</v>
      </c>
      <c r="G78" s="20">
        <f t="shared" si="4"/>
        <v>0</v>
      </c>
      <c r="H78" s="52"/>
      <c r="I78" s="53"/>
      <c r="J78" s="4"/>
    </row>
    <row r="79" spans="2:10" s="5" customFormat="1" ht="14.25" x14ac:dyDescent="0.2">
      <c r="B79" s="4"/>
      <c r="C79" s="4"/>
      <c r="D79" s="48" t="s">
        <v>51</v>
      </c>
      <c r="E79" s="49">
        <v>1615</v>
      </c>
      <c r="F79" s="50">
        <v>1650</v>
      </c>
      <c r="G79" s="20">
        <f t="shared" si="4"/>
        <v>35</v>
      </c>
      <c r="H79" s="52"/>
      <c r="I79" s="53" t="s">
        <v>99</v>
      </c>
      <c r="J79" s="4"/>
    </row>
    <row r="80" spans="2:10" s="5" customFormat="1" ht="28.5" x14ac:dyDescent="0.2">
      <c r="B80" s="4"/>
      <c r="C80" s="4"/>
      <c r="D80" s="48" t="s">
        <v>52</v>
      </c>
      <c r="E80" s="49">
        <v>659</v>
      </c>
      <c r="F80" s="50">
        <v>254</v>
      </c>
      <c r="G80" s="20">
        <f t="shared" si="4"/>
        <v>-405</v>
      </c>
      <c r="H80" s="52"/>
      <c r="I80" s="53" t="s">
        <v>100</v>
      </c>
      <c r="J80" s="4"/>
    </row>
    <row r="81" spans="2:10" s="5" customFormat="1" ht="14.25" x14ac:dyDescent="0.2">
      <c r="B81" s="4"/>
      <c r="C81" s="4"/>
      <c r="D81" s="48" t="s">
        <v>53</v>
      </c>
      <c r="E81" s="49">
        <v>233</v>
      </c>
      <c r="F81" s="50">
        <v>181</v>
      </c>
      <c r="G81" s="20">
        <f t="shared" si="4"/>
        <v>-52</v>
      </c>
      <c r="H81" s="52"/>
      <c r="I81" s="53" t="s">
        <v>101</v>
      </c>
      <c r="J81" s="4"/>
    </row>
    <row r="82" spans="2:10" s="5" customFormat="1" ht="14.25" x14ac:dyDescent="0.2">
      <c r="B82" s="4"/>
      <c r="C82" s="4"/>
      <c r="D82" s="48" t="s">
        <v>54</v>
      </c>
      <c r="E82" s="49">
        <v>720</v>
      </c>
      <c r="F82" s="50">
        <v>659</v>
      </c>
      <c r="G82" s="20">
        <f t="shared" si="4"/>
        <v>-61</v>
      </c>
      <c r="H82" s="52"/>
      <c r="I82" s="53" t="s">
        <v>102</v>
      </c>
      <c r="J82" s="4"/>
    </row>
    <row r="83" spans="2:10" s="5" customFormat="1" ht="14.25" x14ac:dyDescent="0.2">
      <c r="B83" s="4"/>
      <c r="C83" s="4"/>
      <c r="D83" s="48" t="s">
        <v>55</v>
      </c>
      <c r="E83" s="49">
        <v>1088</v>
      </c>
      <c r="F83" s="50">
        <v>1163</v>
      </c>
      <c r="G83" s="20">
        <f t="shared" si="4"/>
        <v>75</v>
      </c>
      <c r="H83" s="52"/>
      <c r="I83" s="53" t="s">
        <v>103</v>
      </c>
      <c r="J83" s="4"/>
    </row>
    <row r="84" spans="2:10" s="5" customFormat="1" ht="28.5" x14ac:dyDescent="0.2">
      <c r="B84" s="4"/>
      <c r="C84" s="4"/>
      <c r="D84" s="48" t="s">
        <v>56</v>
      </c>
      <c r="E84" s="49">
        <v>0</v>
      </c>
      <c r="F84" s="50">
        <v>396</v>
      </c>
      <c r="G84" s="20">
        <f t="shared" si="4"/>
        <v>396</v>
      </c>
      <c r="H84" s="52"/>
      <c r="I84" s="53" t="s">
        <v>105</v>
      </c>
      <c r="J84" s="4"/>
    </row>
    <row r="85" spans="2:10" s="5" customFormat="1" ht="28.5" x14ac:dyDescent="0.2">
      <c r="B85" s="4"/>
      <c r="C85" s="4"/>
      <c r="D85" s="48" t="s">
        <v>58</v>
      </c>
      <c r="E85" s="49">
        <v>510</v>
      </c>
      <c r="F85" s="50">
        <v>345</v>
      </c>
      <c r="G85" s="20">
        <f t="shared" si="4"/>
        <v>-165</v>
      </c>
      <c r="H85" s="52"/>
      <c r="I85" s="53" t="s">
        <v>104</v>
      </c>
      <c r="J85" s="4"/>
    </row>
    <row r="86" spans="2:10" s="5" customFormat="1" ht="28.5" x14ac:dyDescent="0.2">
      <c r="B86" s="4"/>
      <c r="C86" s="4"/>
      <c r="D86" s="48" t="s">
        <v>59</v>
      </c>
      <c r="E86" s="49">
        <v>167</v>
      </c>
      <c r="F86" s="50">
        <v>57</v>
      </c>
      <c r="G86" s="20">
        <f t="shared" si="4"/>
        <v>-110</v>
      </c>
      <c r="H86" s="52"/>
      <c r="I86" s="53" t="s">
        <v>106</v>
      </c>
      <c r="J86" s="4"/>
    </row>
    <row r="87" spans="2:10" s="5" customFormat="1" ht="14.25" x14ac:dyDescent="0.2">
      <c r="B87" s="4"/>
      <c r="C87" s="4"/>
      <c r="D87" s="48" t="s">
        <v>60</v>
      </c>
      <c r="E87" s="49">
        <v>109</v>
      </c>
      <c r="F87" s="50">
        <v>0</v>
      </c>
      <c r="G87" s="20">
        <f t="shared" si="4"/>
        <v>-109</v>
      </c>
      <c r="H87" s="52"/>
      <c r="I87" s="53" t="s">
        <v>107</v>
      </c>
      <c r="J87" s="4"/>
    </row>
    <row r="88" spans="2:10" s="5" customFormat="1" ht="28.5" x14ac:dyDescent="0.2">
      <c r="B88" s="4"/>
      <c r="C88" s="4"/>
      <c r="D88" s="48" t="s">
        <v>61</v>
      </c>
      <c r="E88" s="49">
        <v>1081</v>
      </c>
      <c r="F88" s="50">
        <v>972</v>
      </c>
      <c r="G88" s="20">
        <f t="shared" si="4"/>
        <v>-109</v>
      </c>
      <c r="H88" s="52"/>
      <c r="I88" s="53" t="s">
        <v>108</v>
      </c>
      <c r="J88" s="4"/>
    </row>
    <row r="89" spans="2:10" s="5" customFormat="1" ht="28.5" x14ac:dyDescent="0.2">
      <c r="B89" s="4"/>
      <c r="C89" s="4"/>
      <c r="D89" s="48" t="s">
        <v>62</v>
      </c>
      <c r="E89" s="49">
        <v>340</v>
      </c>
      <c r="F89" s="50">
        <v>486</v>
      </c>
      <c r="G89" s="20">
        <f t="shared" si="4"/>
        <v>146</v>
      </c>
      <c r="H89" s="52"/>
      <c r="I89" s="53" t="s">
        <v>109</v>
      </c>
      <c r="J89" s="4"/>
    </row>
    <row r="90" spans="2:10" s="5" customFormat="1" ht="14.25" x14ac:dyDescent="0.2">
      <c r="B90" s="4"/>
      <c r="C90" s="4"/>
      <c r="D90" s="48" t="s">
        <v>63</v>
      </c>
      <c r="E90" s="49">
        <v>2501</v>
      </c>
      <c r="F90" s="50">
        <v>2465</v>
      </c>
      <c r="G90" s="20">
        <f t="shared" si="4"/>
        <v>-36</v>
      </c>
      <c r="H90" s="52"/>
      <c r="I90" s="53" t="s">
        <v>110</v>
      </c>
      <c r="J90" s="4"/>
    </row>
    <row r="91" spans="2:10" s="5" customFormat="1" ht="28.5" x14ac:dyDescent="0.2">
      <c r="B91" s="4"/>
      <c r="C91" s="4"/>
      <c r="D91" s="48" t="s">
        <v>64</v>
      </c>
      <c r="E91" s="49">
        <v>68497</v>
      </c>
      <c r="F91" s="50">
        <v>60284</v>
      </c>
      <c r="G91" s="20">
        <f t="shared" si="4"/>
        <v>-8213</v>
      </c>
      <c r="H91" s="52"/>
      <c r="I91" s="53" t="s">
        <v>111</v>
      </c>
      <c r="J91" s="4"/>
    </row>
    <row r="92" spans="2:10" s="5" customFormat="1" ht="14.25" x14ac:dyDescent="0.2">
      <c r="B92" s="4"/>
      <c r="C92" s="4"/>
      <c r="D92" s="48" t="s">
        <v>65</v>
      </c>
      <c r="E92" s="49">
        <v>870</v>
      </c>
      <c r="F92" s="50">
        <v>170</v>
      </c>
      <c r="G92" s="20">
        <f t="shared" si="4"/>
        <v>-700</v>
      </c>
      <c r="H92" s="54"/>
      <c r="I92" s="55" t="s">
        <v>112</v>
      </c>
      <c r="J92" s="4"/>
    </row>
    <row r="93" spans="2:10" s="5" customFormat="1" ht="14.25" x14ac:dyDescent="0.2">
      <c r="B93" s="4"/>
      <c r="C93" s="4"/>
      <c r="D93" s="48" t="s">
        <v>66</v>
      </c>
      <c r="E93" s="49">
        <v>1243</v>
      </c>
      <c r="F93" s="50">
        <v>525</v>
      </c>
      <c r="G93" s="20">
        <f t="shared" si="4"/>
        <v>-718</v>
      </c>
      <c r="H93" s="54"/>
      <c r="I93" s="55" t="s">
        <v>112</v>
      </c>
      <c r="J93" s="4"/>
    </row>
    <row r="94" spans="2:10" s="5" customFormat="1" ht="28.5" x14ac:dyDescent="0.2">
      <c r="B94" s="4"/>
      <c r="C94" s="4"/>
      <c r="D94" s="48" t="s">
        <v>67</v>
      </c>
      <c r="E94" s="49">
        <v>820</v>
      </c>
      <c r="F94" s="50">
        <v>2604</v>
      </c>
      <c r="G94" s="20">
        <f t="shared" si="4"/>
        <v>1784</v>
      </c>
      <c r="H94" s="52"/>
      <c r="I94" s="53" t="s">
        <v>113</v>
      </c>
      <c r="J94" s="4"/>
    </row>
    <row r="95" spans="2:10" s="5" customFormat="1" ht="28.5" x14ac:dyDescent="0.2">
      <c r="B95" s="4"/>
      <c r="C95" s="4"/>
      <c r="D95" s="48" t="s">
        <v>68</v>
      </c>
      <c r="E95" s="49">
        <v>0</v>
      </c>
      <c r="F95" s="50">
        <v>28</v>
      </c>
      <c r="G95" s="20">
        <f t="shared" si="4"/>
        <v>28</v>
      </c>
      <c r="H95" s="52"/>
      <c r="I95" s="53" t="s">
        <v>114</v>
      </c>
      <c r="J95" s="4"/>
    </row>
    <row r="96" spans="2:10" s="5" customFormat="1" ht="28.5" x14ac:dyDescent="0.2">
      <c r="B96" s="4"/>
      <c r="C96" s="4"/>
      <c r="D96" s="48" t="s">
        <v>69</v>
      </c>
      <c r="E96" s="49">
        <v>0</v>
      </c>
      <c r="F96" s="50">
        <v>434</v>
      </c>
      <c r="G96" s="20">
        <f t="shared" si="4"/>
        <v>434</v>
      </c>
      <c r="H96" s="52"/>
      <c r="I96" s="53" t="s">
        <v>115</v>
      </c>
      <c r="J96" s="4"/>
    </row>
    <row r="97" spans="2:10" s="5" customFormat="1" ht="28.5" x14ac:dyDescent="0.2">
      <c r="B97" s="4"/>
      <c r="C97" s="4"/>
      <c r="D97" s="48" t="s">
        <v>70</v>
      </c>
      <c r="E97" s="49">
        <v>323</v>
      </c>
      <c r="F97" s="50">
        <v>286</v>
      </c>
      <c r="G97" s="20">
        <f t="shared" si="4"/>
        <v>-37</v>
      </c>
      <c r="H97" s="52"/>
      <c r="I97" s="53" t="s">
        <v>116</v>
      </c>
      <c r="J97" s="4"/>
    </row>
    <row r="98" spans="2:10" s="5" customFormat="1" ht="28.5" x14ac:dyDescent="0.2">
      <c r="B98" s="4"/>
      <c r="C98" s="4"/>
      <c r="D98" s="48" t="s">
        <v>71</v>
      </c>
      <c r="E98" s="49">
        <v>3335</v>
      </c>
      <c r="F98" s="50">
        <v>625</v>
      </c>
      <c r="G98" s="20">
        <f t="shared" si="4"/>
        <v>-2710</v>
      </c>
      <c r="H98" s="52"/>
      <c r="I98" s="53" t="s">
        <v>117</v>
      </c>
      <c r="J98" s="4"/>
    </row>
    <row r="99" spans="2:10" s="5" customFormat="1" ht="28.5" x14ac:dyDescent="0.2">
      <c r="B99" s="4"/>
      <c r="C99" s="4"/>
      <c r="D99" s="48" t="s">
        <v>72</v>
      </c>
      <c r="E99" s="49">
        <v>10888</v>
      </c>
      <c r="F99" s="50">
        <v>9403</v>
      </c>
      <c r="G99" s="20">
        <f t="shared" si="4"/>
        <v>-1485</v>
      </c>
      <c r="H99" s="52"/>
      <c r="I99" s="53" t="s">
        <v>118</v>
      </c>
      <c r="J99" s="4"/>
    </row>
    <row r="100" spans="2:10" s="5" customFormat="1" ht="14.25" x14ac:dyDescent="0.2">
      <c r="B100" s="4"/>
      <c r="C100" s="4"/>
      <c r="D100" s="48" t="s">
        <v>57</v>
      </c>
      <c r="E100" s="49">
        <v>0</v>
      </c>
      <c r="F100" s="50">
        <v>80</v>
      </c>
      <c r="G100" s="20">
        <f t="shared" si="4"/>
        <v>80</v>
      </c>
      <c r="H100" s="52"/>
      <c r="I100" s="53" t="s">
        <v>84</v>
      </c>
      <c r="J100" s="4"/>
    </row>
    <row r="101" spans="2:10" s="5" customFormat="1" ht="28.5" x14ac:dyDescent="0.2">
      <c r="B101" s="4"/>
      <c r="C101" s="4"/>
      <c r="D101" s="48" t="s">
        <v>73</v>
      </c>
      <c r="E101" s="49">
        <v>8518</v>
      </c>
      <c r="F101" s="50">
        <v>30704</v>
      </c>
      <c r="G101" s="20">
        <f t="shared" si="4"/>
        <v>22186</v>
      </c>
      <c r="H101" s="52"/>
      <c r="I101" s="53" t="s">
        <v>119</v>
      </c>
      <c r="J101" s="4"/>
    </row>
    <row r="102" spans="2:10" s="5" customFormat="1" ht="14.25" x14ac:dyDescent="0.2">
      <c r="B102" s="4"/>
      <c r="C102" s="4"/>
      <c r="D102" s="48" t="s">
        <v>74</v>
      </c>
      <c r="E102" s="49">
        <v>393</v>
      </c>
      <c r="F102" s="50">
        <v>402</v>
      </c>
      <c r="G102" s="20">
        <f t="shared" si="4"/>
        <v>9</v>
      </c>
      <c r="H102" s="52"/>
      <c r="I102" s="53" t="s">
        <v>120</v>
      </c>
      <c r="J102" s="4"/>
    </row>
    <row r="103" spans="2:10" s="5" customFormat="1" ht="42.75" x14ac:dyDescent="0.2">
      <c r="B103" s="4"/>
      <c r="C103" s="4"/>
      <c r="D103" s="48" t="s">
        <v>75</v>
      </c>
      <c r="E103" s="49">
        <v>5897</v>
      </c>
      <c r="F103" s="50">
        <v>845</v>
      </c>
      <c r="G103" s="20">
        <f t="shared" si="4"/>
        <v>-5052</v>
      </c>
      <c r="H103" s="52"/>
      <c r="I103" s="53" t="s">
        <v>121</v>
      </c>
      <c r="J103" s="4"/>
    </row>
    <row r="104" spans="2:10" s="5" customFormat="1" ht="14.25" x14ac:dyDescent="0.2">
      <c r="B104" s="4"/>
      <c r="C104" s="4"/>
      <c r="D104" s="48" t="s">
        <v>76</v>
      </c>
      <c r="E104" s="49">
        <v>0</v>
      </c>
      <c r="F104" s="50">
        <v>233137</v>
      </c>
      <c r="G104" s="20">
        <f t="shared" si="4"/>
        <v>233137</v>
      </c>
      <c r="H104" s="52"/>
      <c r="I104" s="53" t="s">
        <v>122</v>
      </c>
      <c r="J104" s="4"/>
    </row>
    <row r="105" spans="2:10" s="5" customFormat="1" ht="14.25" x14ac:dyDescent="0.2">
      <c r="B105" s="4"/>
      <c r="C105" s="4"/>
      <c r="D105" s="48" t="s">
        <v>77</v>
      </c>
      <c r="E105" s="49">
        <v>19500</v>
      </c>
      <c r="F105" s="50">
        <v>19500</v>
      </c>
      <c r="G105" s="20">
        <f t="shared" si="4"/>
        <v>0</v>
      </c>
      <c r="H105" s="52"/>
      <c r="I105" s="53"/>
      <c r="J105" s="4"/>
    </row>
    <row r="106" spans="2:10" s="5" customFormat="1" ht="28.5" x14ac:dyDescent="0.2">
      <c r="B106" s="4"/>
      <c r="C106" s="4"/>
      <c r="D106" s="48" t="s">
        <v>78</v>
      </c>
      <c r="E106" s="49">
        <v>18045</v>
      </c>
      <c r="F106" s="50">
        <v>17185</v>
      </c>
      <c r="G106" s="20">
        <f t="shared" si="4"/>
        <v>-860</v>
      </c>
      <c r="H106" s="52"/>
      <c r="I106" s="53" t="s">
        <v>123</v>
      </c>
      <c r="J106" s="4"/>
    </row>
    <row r="107" spans="2:10" s="5" customFormat="1" ht="28.5" x14ac:dyDescent="0.2">
      <c r="B107" s="4"/>
      <c r="C107" s="4"/>
      <c r="D107" s="48" t="s">
        <v>79</v>
      </c>
      <c r="E107" s="49">
        <v>3563</v>
      </c>
      <c r="F107" s="50">
        <v>4234</v>
      </c>
      <c r="G107" s="20">
        <f t="shared" si="4"/>
        <v>671</v>
      </c>
      <c r="H107" s="52"/>
      <c r="I107" s="53" t="s">
        <v>124</v>
      </c>
      <c r="J107" s="4"/>
    </row>
    <row r="108" spans="2:10" s="5" customFormat="1" ht="28.5" x14ac:dyDescent="0.2">
      <c r="B108" s="4"/>
      <c r="C108" s="4"/>
      <c r="D108" s="48" t="s">
        <v>80</v>
      </c>
      <c r="E108" s="49">
        <v>3233</v>
      </c>
      <c r="F108" s="50">
        <v>5197</v>
      </c>
      <c r="G108" s="20">
        <f t="shared" si="4"/>
        <v>1964</v>
      </c>
      <c r="H108" s="52"/>
      <c r="I108" s="53" t="s">
        <v>125</v>
      </c>
      <c r="J108" s="4"/>
    </row>
    <row r="109" spans="2:10" s="5" customFormat="1" ht="14.25" x14ac:dyDescent="0.2">
      <c r="B109" s="4"/>
      <c r="C109" s="4"/>
      <c r="D109" s="48" t="s">
        <v>82</v>
      </c>
      <c r="E109" s="49">
        <v>3530</v>
      </c>
      <c r="F109" s="50">
        <v>3348</v>
      </c>
      <c r="G109" s="20">
        <f t="shared" si="4"/>
        <v>-182</v>
      </c>
      <c r="H109" s="52"/>
      <c r="I109" s="53" t="s">
        <v>126</v>
      </c>
      <c r="J109" s="4"/>
    </row>
    <row r="110" spans="2:10" s="5" customFormat="1" ht="28.5" x14ac:dyDescent="0.2">
      <c r="B110" s="4"/>
      <c r="C110" s="4"/>
      <c r="D110" s="48" t="s">
        <v>81</v>
      </c>
      <c r="E110" s="49">
        <v>519</v>
      </c>
      <c r="F110" s="50">
        <v>1392</v>
      </c>
      <c r="G110" s="20">
        <f t="shared" si="4"/>
        <v>873</v>
      </c>
      <c r="H110" s="52"/>
      <c r="I110" s="53" t="s">
        <v>127</v>
      </c>
      <c r="J110" s="4"/>
    </row>
    <row r="111" spans="2:10" s="5" customFormat="1" ht="14.25" x14ac:dyDescent="0.2">
      <c r="B111" s="4"/>
      <c r="C111" s="4"/>
      <c r="D111" s="48" t="s">
        <v>83</v>
      </c>
      <c r="E111" s="49">
        <v>2000</v>
      </c>
      <c r="F111" s="50">
        <v>2000</v>
      </c>
      <c r="G111" s="20">
        <f t="shared" si="4"/>
        <v>0</v>
      </c>
      <c r="H111" s="52"/>
      <c r="I111" s="53"/>
      <c r="J111" s="4"/>
    </row>
    <row r="112" spans="2:10" s="5" customFormat="1" ht="15" thickBot="1" x14ac:dyDescent="0.25">
      <c r="B112" s="4"/>
      <c r="C112" s="4"/>
      <c r="D112" s="39" t="s">
        <v>49</v>
      </c>
      <c r="E112" s="40">
        <v>1453</v>
      </c>
      <c r="F112" s="41">
        <v>1132</v>
      </c>
      <c r="G112" s="20">
        <f t="shared" si="4"/>
        <v>-321</v>
      </c>
      <c r="H112" s="43"/>
      <c r="I112" s="44" t="s">
        <v>128</v>
      </c>
      <c r="J112" s="4"/>
    </row>
    <row r="113" spans="2:10" s="5" customFormat="1" ht="9.6" customHeight="1" x14ac:dyDescent="0.2">
      <c r="B113" s="4"/>
      <c r="C113" s="4"/>
      <c r="D113" s="69" t="s">
        <v>24</v>
      </c>
      <c r="E113" s="71"/>
      <c r="F113" s="71"/>
      <c r="G113" s="73">
        <f>G68-SUM(G70:G112)</f>
        <v>2</v>
      </c>
      <c r="H113" s="74">
        <f>IF(G113=0,0,G113/E68)</f>
        <v>1.182033096926714E-5</v>
      </c>
      <c r="I113" s="57" t="str">
        <f>IF(OR(H113&gt;0.15,H113&lt;-0.15),"Further explanation needed","No further explanation needed")</f>
        <v>No further explanation needed</v>
      </c>
      <c r="J113" s="4"/>
    </row>
    <row r="114" spans="2:10" s="5" customFormat="1" ht="9.6" customHeight="1" thickBot="1" x14ac:dyDescent="0.25">
      <c r="B114" s="4"/>
      <c r="C114" s="4"/>
      <c r="D114" s="70"/>
      <c r="E114" s="72"/>
      <c r="F114" s="72"/>
      <c r="G114" s="64"/>
      <c r="H114" s="75"/>
      <c r="I114" s="58"/>
      <c r="J114" s="4"/>
    </row>
    <row r="115" spans="2:10" s="5" customFormat="1" ht="15" x14ac:dyDescent="0.2">
      <c r="B115" s="4"/>
      <c r="C115" s="4"/>
      <c r="D115" s="26" t="s">
        <v>28</v>
      </c>
      <c r="E115" s="27"/>
      <c r="F115" s="27"/>
      <c r="G115" s="27"/>
      <c r="H115" s="28"/>
      <c r="I115" s="29"/>
      <c r="J115" s="4"/>
    </row>
    <row r="116" spans="2:10" s="5" customFormat="1" x14ac:dyDescent="0.2">
      <c r="B116" s="4"/>
      <c r="C116" s="4"/>
      <c r="D116" s="30"/>
      <c r="E116" s="25"/>
      <c r="F116" s="25"/>
      <c r="G116" s="25"/>
      <c r="H116" s="10"/>
      <c r="I116" s="30"/>
      <c r="J116" s="4"/>
    </row>
    <row r="117" spans="2:10" s="5" customFormat="1" ht="12" thickBot="1" x14ac:dyDescent="0.25">
      <c r="B117" s="4"/>
      <c r="C117" s="4"/>
      <c r="D117" s="30"/>
      <c r="E117" s="25"/>
      <c r="F117" s="25"/>
      <c r="G117" s="25"/>
      <c r="H117" s="10"/>
      <c r="I117" s="30"/>
      <c r="J117" s="4"/>
    </row>
    <row r="118" spans="2:10" s="5" customFormat="1" ht="10.15" customHeight="1" x14ac:dyDescent="0.2">
      <c r="B118" s="4"/>
      <c r="C118" s="4"/>
      <c r="D118" s="59" t="s">
        <v>7</v>
      </c>
      <c r="E118" s="61">
        <v>652000</v>
      </c>
      <c r="F118" s="61">
        <v>869223</v>
      </c>
      <c r="G118" s="63">
        <f>F118-E118</f>
        <v>217223</v>
      </c>
      <c r="H118" s="65">
        <f>G118/E118</f>
        <v>0.33316411042944788</v>
      </c>
      <c r="I118" s="67"/>
      <c r="J118" s="4"/>
    </row>
    <row r="119" spans="2:10" s="5" customFormat="1" ht="10.9" customHeight="1" thickBot="1" x14ac:dyDescent="0.25">
      <c r="B119" s="4"/>
      <c r="C119" s="4"/>
      <c r="D119" s="60"/>
      <c r="E119" s="62"/>
      <c r="F119" s="62"/>
      <c r="G119" s="64"/>
      <c r="H119" s="66"/>
      <c r="I119" s="68"/>
      <c r="J119" s="4"/>
    </row>
    <row r="120" spans="2:10" s="5" customFormat="1" ht="14.25" x14ac:dyDescent="0.2">
      <c r="B120" s="4"/>
      <c r="C120" s="4"/>
      <c r="D120" s="33" t="s">
        <v>85</v>
      </c>
      <c r="E120" s="34">
        <v>13025</v>
      </c>
      <c r="F120" s="35">
        <v>0</v>
      </c>
      <c r="G120" s="36">
        <f>F120-E120</f>
        <v>-13025</v>
      </c>
      <c r="H120" s="37"/>
      <c r="I120" s="38" t="s">
        <v>139</v>
      </c>
      <c r="J120" s="4"/>
    </row>
    <row r="121" spans="2:10" s="5" customFormat="1" ht="14.25" x14ac:dyDescent="0.2">
      <c r="B121" s="4"/>
      <c r="C121" s="4"/>
      <c r="D121" s="32" t="s">
        <v>86</v>
      </c>
      <c r="E121" s="18">
        <v>39107</v>
      </c>
      <c r="F121" s="23">
        <v>0</v>
      </c>
      <c r="G121" s="20">
        <f t="shared" ref="G121:G126" si="5">F121-E121</f>
        <v>-39107</v>
      </c>
      <c r="H121" s="21"/>
      <c r="I121" s="7" t="s">
        <v>140</v>
      </c>
      <c r="J121" s="4"/>
    </row>
    <row r="122" spans="2:10" s="5" customFormat="1" ht="14.25" x14ac:dyDescent="0.2">
      <c r="B122" s="4"/>
      <c r="C122" s="4"/>
      <c r="D122" s="32" t="s">
        <v>89</v>
      </c>
      <c r="E122" s="18">
        <v>0</v>
      </c>
      <c r="F122" s="23">
        <v>2360</v>
      </c>
      <c r="G122" s="20">
        <f t="shared" si="5"/>
        <v>2360</v>
      </c>
      <c r="H122" s="21"/>
      <c r="I122" s="7" t="s">
        <v>141</v>
      </c>
      <c r="J122" s="4"/>
    </row>
    <row r="123" spans="2:10" s="5" customFormat="1" ht="14.25" x14ac:dyDescent="0.2">
      <c r="B123" s="4"/>
      <c r="C123" s="4"/>
      <c r="D123" s="32" t="s">
        <v>90</v>
      </c>
      <c r="E123" s="18">
        <v>0</v>
      </c>
      <c r="F123" s="23">
        <v>80</v>
      </c>
      <c r="G123" s="20">
        <f t="shared" si="5"/>
        <v>80</v>
      </c>
      <c r="H123" s="21"/>
      <c r="J123" s="4"/>
    </row>
    <row r="124" spans="2:10" s="5" customFormat="1" ht="14.25" x14ac:dyDescent="0.2">
      <c r="B124" s="4"/>
      <c r="C124" s="4"/>
      <c r="D124" s="32" t="s">
        <v>87</v>
      </c>
      <c r="E124" s="18">
        <v>0</v>
      </c>
      <c r="F124" s="23">
        <v>240886</v>
      </c>
      <c r="G124" s="20">
        <f t="shared" si="5"/>
        <v>240886</v>
      </c>
      <c r="H124" s="21"/>
      <c r="I124" s="7" t="s">
        <v>142</v>
      </c>
      <c r="J124" s="4"/>
    </row>
    <row r="125" spans="2:10" s="5" customFormat="1" ht="14.25" x14ac:dyDescent="0.2">
      <c r="B125" s="4"/>
      <c r="C125" s="4"/>
      <c r="D125" s="32" t="s">
        <v>91</v>
      </c>
      <c r="E125" s="18">
        <v>0</v>
      </c>
      <c r="F125" s="23">
        <v>26183</v>
      </c>
      <c r="G125" s="20">
        <f t="shared" si="5"/>
        <v>26183</v>
      </c>
      <c r="H125" s="21"/>
      <c r="I125" s="7" t="s">
        <v>91</v>
      </c>
      <c r="J125" s="4"/>
    </row>
    <row r="126" spans="2:10" s="5" customFormat="1" ht="14.25" x14ac:dyDescent="0.2">
      <c r="B126" s="4"/>
      <c r="C126" s="4"/>
      <c r="D126" s="32" t="s">
        <v>88</v>
      </c>
      <c r="E126" s="22">
        <v>154</v>
      </c>
      <c r="F126" s="23">
        <v>0</v>
      </c>
      <c r="G126" s="20">
        <f t="shared" si="5"/>
        <v>-154</v>
      </c>
      <c r="H126" s="24"/>
      <c r="I126" s="7" t="s">
        <v>88</v>
      </c>
      <c r="J126" s="4"/>
    </row>
    <row r="127" spans="2:10" s="5" customFormat="1" ht="15.75" thickBot="1" x14ac:dyDescent="0.25">
      <c r="B127" s="4"/>
      <c r="C127" s="4"/>
      <c r="D127" s="39"/>
      <c r="E127" s="40"/>
      <c r="F127" s="46"/>
      <c r="G127" s="47"/>
      <c r="H127" s="43"/>
      <c r="I127" s="44"/>
      <c r="J127" s="4"/>
    </row>
    <row r="128" spans="2:10" s="5" customFormat="1" ht="9.6" customHeight="1" x14ac:dyDescent="0.2">
      <c r="B128" s="4"/>
      <c r="C128" s="4"/>
      <c r="D128" s="69" t="s">
        <v>25</v>
      </c>
      <c r="E128" s="71"/>
      <c r="F128" s="71"/>
      <c r="G128" s="73">
        <f>G118-SUM(G120:G127)</f>
        <v>0</v>
      </c>
      <c r="H128" s="74">
        <f>IF(G128=0,0,G128/E118)</f>
        <v>0</v>
      </c>
      <c r="I128" s="57" t="str">
        <f>IF(OR(H128&gt;0,H128&lt;0),"Further explanation needed","No further explanation needed")</f>
        <v>No further explanation needed</v>
      </c>
      <c r="J128" s="4"/>
    </row>
    <row r="129" spans="2:10" s="5" customFormat="1" ht="9.6" customHeight="1" thickBot="1" x14ac:dyDescent="0.25">
      <c r="B129" s="4"/>
      <c r="C129" s="4"/>
      <c r="D129" s="70"/>
      <c r="E129" s="72"/>
      <c r="F129" s="72"/>
      <c r="G129" s="64"/>
      <c r="H129" s="75"/>
      <c r="I129" s="58"/>
      <c r="J129" s="4"/>
    </row>
    <row r="130" spans="2:10" s="5" customFormat="1" x14ac:dyDescent="0.2">
      <c r="B130" s="4"/>
      <c r="C130" s="4"/>
      <c r="D130" s="30"/>
      <c r="E130" s="25"/>
      <c r="F130" s="25"/>
      <c r="G130" s="25"/>
      <c r="H130" s="10"/>
      <c r="I130" s="30"/>
      <c r="J130" s="4"/>
    </row>
    <row r="131" spans="2:10" s="5" customFormat="1" ht="12" thickBot="1" x14ac:dyDescent="0.25">
      <c r="B131" s="4"/>
      <c r="C131" s="4"/>
      <c r="D131" s="30"/>
      <c r="E131" s="25"/>
      <c r="F131" s="25"/>
      <c r="G131" s="25"/>
      <c r="H131" s="10"/>
      <c r="I131" s="30"/>
      <c r="J131" s="4"/>
    </row>
    <row r="132" spans="2:10" s="5" customFormat="1" ht="10.15" customHeight="1" x14ac:dyDescent="0.2">
      <c r="B132" s="4"/>
      <c r="C132" s="4"/>
      <c r="D132" s="59" t="s">
        <v>8</v>
      </c>
      <c r="E132" s="61">
        <v>0</v>
      </c>
      <c r="F132" s="61">
        <v>0</v>
      </c>
      <c r="G132" s="63">
        <f>F132-E132</f>
        <v>0</v>
      </c>
      <c r="H132" s="65" t="e">
        <f>G132/E132</f>
        <v>#DIV/0!</v>
      </c>
      <c r="I132" s="67"/>
      <c r="J132" s="4"/>
    </row>
    <row r="133" spans="2:10" s="5" customFormat="1" ht="10.9" customHeight="1" thickBot="1" x14ac:dyDescent="0.25">
      <c r="B133" s="4"/>
      <c r="C133" s="4"/>
      <c r="D133" s="60"/>
      <c r="E133" s="62"/>
      <c r="F133" s="62"/>
      <c r="G133" s="64"/>
      <c r="H133" s="66"/>
      <c r="I133" s="68"/>
      <c r="J133" s="4"/>
    </row>
    <row r="134" spans="2:10" s="5" customFormat="1" ht="14.25" x14ac:dyDescent="0.2">
      <c r="B134" s="4"/>
      <c r="C134" s="4"/>
      <c r="D134" s="33"/>
      <c r="E134" s="34"/>
      <c r="F134" s="35"/>
      <c r="G134" s="36">
        <f>F134-E134</f>
        <v>0</v>
      </c>
      <c r="H134" s="37"/>
      <c r="I134" s="38"/>
      <c r="J134" s="4"/>
    </row>
    <row r="135" spans="2:10" s="5" customFormat="1" ht="14.25" x14ac:dyDescent="0.2">
      <c r="B135" s="4"/>
      <c r="C135" s="4"/>
      <c r="D135" s="32"/>
      <c r="E135" s="18"/>
      <c r="F135" s="19"/>
      <c r="G135" s="20">
        <f t="shared" ref="G135:G137" si="6">F135-E135</f>
        <v>0</v>
      </c>
      <c r="H135" s="21"/>
      <c r="I135" s="6"/>
      <c r="J135" s="4"/>
    </row>
    <row r="136" spans="2:10" s="5" customFormat="1" ht="14.25" x14ac:dyDescent="0.2">
      <c r="B136" s="4"/>
      <c r="C136" s="4"/>
      <c r="D136" s="32"/>
      <c r="E136" s="18"/>
      <c r="F136" s="19"/>
      <c r="G136" s="20">
        <f t="shared" si="6"/>
        <v>0</v>
      </c>
      <c r="H136" s="21"/>
      <c r="I136" s="6"/>
      <c r="J136" s="4"/>
    </row>
    <row r="137" spans="2:10" s="5" customFormat="1" ht="14.25" x14ac:dyDescent="0.2">
      <c r="B137" s="4"/>
      <c r="C137" s="4"/>
      <c r="D137" s="32"/>
      <c r="E137" s="22"/>
      <c r="F137" s="23"/>
      <c r="G137" s="20">
        <f t="shared" si="6"/>
        <v>0</v>
      </c>
      <c r="H137" s="24"/>
      <c r="I137" s="7"/>
      <c r="J137" s="4"/>
    </row>
    <row r="138" spans="2:10" s="5" customFormat="1" ht="15" thickBot="1" x14ac:dyDescent="0.25">
      <c r="B138" s="4"/>
      <c r="C138" s="4"/>
      <c r="D138" s="39"/>
      <c r="E138" s="40"/>
      <c r="F138" s="41"/>
      <c r="G138" s="42">
        <f>F138-E138</f>
        <v>0</v>
      </c>
      <c r="H138" s="43"/>
      <c r="I138" s="44"/>
      <c r="J138" s="4"/>
    </row>
    <row r="139" spans="2:10" s="5" customFormat="1" x14ac:dyDescent="0.2">
      <c r="B139" s="4"/>
      <c r="C139" s="4"/>
      <c r="D139" s="69" t="s">
        <v>26</v>
      </c>
      <c r="E139" s="71"/>
      <c r="F139" s="71"/>
      <c r="G139" s="73">
        <f>G132-SUM(G134:G138)</f>
        <v>0</v>
      </c>
      <c r="H139" s="74">
        <f>IF(G139=0,0,G139/E132)</f>
        <v>0</v>
      </c>
      <c r="I139" s="57" t="str">
        <f>IF(OR(H139&gt;0.15,H139&lt;-0.15),"Further explanation needed","No further explanation needed")</f>
        <v>No further explanation needed</v>
      </c>
      <c r="J139" s="4"/>
    </row>
    <row r="140" spans="2:10" s="5" customFormat="1" ht="12" thickBot="1" x14ac:dyDescent="0.25">
      <c r="B140" s="4"/>
      <c r="C140" s="4"/>
      <c r="D140" s="70"/>
      <c r="E140" s="72"/>
      <c r="F140" s="72"/>
      <c r="G140" s="64"/>
      <c r="H140" s="75"/>
      <c r="I140" s="58"/>
      <c r="J140" s="4"/>
    </row>
    <row r="141" spans="2:10" s="5" customFormat="1" x14ac:dyDescent="0.2">
      <c r="B141" s="4"/>
      <c r="C141" s="4"/>
      <c r="D141" s="10"/>
      <c r="E141" s="10"/>
      <c r="F141" s="10"/>
      <c r="G141" s="10"/>
      <c r="H141" s="10"/>
      <c r="I141" s="10"/>
      <c r="J141" s="4"/>
    </row>
    <row r="142" spans="2:10" x14ac:dyDescent="0.2">
      <c r="B142" s="1"/>
      <c r="C142" s="1"/>
      <c r="D142" s="8"/>
      <c r="E142" s="8"/>
      <c r="F142" s="8"/>
      <c r="G142" s="8"/>
      <c r="H142" s="8"/>
      <c r="I142" s="8"/>
      <c r="J142" s="1"/>
    </row>
    <row r="143" spans="2:10" x14ac:dyDescent="0.2">
      <c r="B143" s="1"/>
      <c r="C143" s="1"/>
      <c r="D143" s="8"/>
      <c r="E143" s="8"/>
      <c r="F143" s="8"/>
      <c r="G143" s="8"/>
      <c r="H143" s="8"/>
      <c r="I143" s="8"/>
      <c r="J143" s="1"/>
    </row>
    <row r="144" spans="2:10" x14ac:dyDescent="0.2">
      <c r="B144" s="1"/>
      <c r="C144" s="1"/>
      <c r="D144" s="8"/>
      <c r="E144" s="8"/>
      <c r="F144" s="8"/>
      <c r="G144" s="8"/>
      <c r="H144" s="8"/>
      <c r="I144" s="8"/>
      <c r="J144" s="1"/>
    </row>
    <row r="145" spans="2:10" x14ac:dyDescent="0.2">
      <c r="B145" s="1"/>
      <c r="C145" s="3"/>
      <c r="D145" s="9"/>
      <c r="E145" s="9"/>
      <c r="F145" s="9"/>
      <c r="G145" s="9"/>
      <c r="H145" s="9"/>
      <c r="I145" s="9"/>
      <c r="J145" s="3"/>
    </row>
    <row r="146" spans="2:10" x14ac:dyDescent="0.2">
      <c r="B146" s="1"/>
      <c r="C146" s="76" t="s">
        <v>18</v>
      </c>
      <c r="D146" s="77"/>
      <c r="E146" s="77"/>
      <c r="F146" s="77"/>
      <c r="G146" s="77"/>
      <c r="H146" s="77"/>
      <c r="I146" s="77"/>
      <c r="J146" s="77"/>
    </row>
    <row r="147" spans="2:10" x14ac:dyDescent="0.2">
      <c r="B147" s="1"/>
      <c r="C147" s="1"/>
      <c r="D147" s="8"/>
      <c r="E147" s="8"/>
      <c r="F147" s="8"/>
      <c r="G147" s="8"/>
      <c r="H147" s="8"/>
      <c r="I147" s="8"/>
      <c r="J147" s="1"/>
    </row>
    <row r="148" spans="2:10" x14ac:dyDescent="0.2">
      <c r="B148" s="1"/>
      <c r="C148" s="1"/>
      <c r="D148" s="8"/>
      <c r="E148" s="8"/>
      <c r="F148" s="8"/>
      <c r="G148" s="8"/>
      <c r="H148" s="8"/>
      <c r="I148" s="8"/>
      <c r="J148" s="1"/>
    </row>
    <row r="163" spans="8:8" x14ac:dyDescent="0.2">
      <c r="H163" s="11" t="s">
        <v>29</v>
      </c>
    </row>
  </sheetData>
  <sheetProtection selectLockedCells="1"/>
  <mergeCells count="93">
    <mergeCell ref="I46:I47"/>
    <mergeCell ref="D53:D54"/>
    <mergeCell ref="E53:E54"/>
    <mergeCell ref="F53:F54"/>
    <mergeCell ref="G53:G54"/>
    <mergeCell ref="H53:H54"/>
    <mergeCell ref="I53:I54"/>
    <mergeCell ref="D46:D47"/>
    <mergeCell ref="E46:E47"/>
    <mergeCell ref="F46:F47"/>
    <mergeCell ref="G46:G47"/>
    <mergeCell ref="H46:H47"/>
    <mergeCell ref="I42:I43"/>
    <mergeCell ref="D32:D33"/>
    <mergeCell ref="E32:E33"/>
    <mergeCell ref="F32:F33"/>
    <mergeCell ref="G32:G33"/>
    <mergeCell ref="H32:H33"/>
    <mergeCell ref="I32:I33"/>
    <mergeCell ref="D42:D43"/>
    <mergeCell ref="E42:E43"/>
    <mergeCell ref="F42:F43"/>
    <mergeCell ref="G42:G43"/>
    <mergeCell ref="H42:H43"/>
    <mergeCell ref="E21:E22"/>
    <mergeCell ref="H21:H22"/>
    <mergeCell ref="G21:G22"/>
    <mergeCell ref="F21:F22"/>
    <mergeCell ref="I21:I22"/>
    <mergeCell ref="C146:J146"/>
    <mergeCell ref="D11:F11"/>
    <mergeCell ref="D14:I15"/>
    <mergeCell ref="D28:D29"/>
    <mergeCell ref="E28:E29"/>
    <mergeCell ref="G28:G29"/>
    <mergeCell ref="H28:H29"/>
    <mergeCell ref="I28:I29"/>
    <mergeCell ref="F28:F29"/>
    <mergeCell ref="D19:D20"/>
    <mergeCell ref="E19:E20"/>
    <mergeCell ref="F19:F20"/>
    <mergeCell ref="G19:G20"/>
    <mergeCell ref="H19:H20"/>
    <mergeCell ref="I19:I20"/>
    <mergeCell ref="D21:D22"/>
    <mergeCell ref="I64:I65"/>
    <mergeCell ref="D57:D58"/>
    <mergeCell ref="E57:E58"/>
    <mergeCell ref="F57:F58"/>
    <mergeCell ref="G57:G58"/>
    <mergeCell ref="H57:H58"/>
    <mergeCell ref="I57:I58"/>
    <mergeCell ref="D64:D65"/>
    <mergeCell ref="E64:E65"/>
    <mergeCell ref="F64:F65"/>
    <mergeCell ref="G64:G65"/>
    <mergeCell ref="H64:H65"/>
    <mergeCell ref="I68:I69"/>
    <mergeCell ref="D113:D114"/>
    <mergeCell ref="E113:E114"/>
    <mergeCell ref="F113:F114"/>
    <mergeCell ref="G113:G114"/>
    <mergeCell ref="H113:H114"/>
    <mergeCell ref="I113:I114"/>
    <mergeCell ref="D68:D69"/>
    <mergeCell ref="E68:E69"/>
    <mergeCell ref="F68:F69"/>
    <mergeCell ref="G68:G69"/>
    <mergeCell ref="H68:H69"/>
    <mergeCell ref="I118:I119"/>
    <mergeCell ref="D128:D129"/>
    <mergeCell ref="E128:E129"/>
    <mergeCell ref="F128:F129"/>
    <mergeCell ref="G128:G129"/>
    <mergeCell ref="H128:H129"/>
    <mergeCell ref="I128:I129"/>
    <mergeCell ref="D118:D119"/>
    <mergeCell ref="E118:E119"/>
    <mergeCell ref="F118:F119"/>
    <mergeCell ref="G118:G119"/>
    <mergeCell ref="H118:H119"/>
    <mergeCell ref="I139:I140"/>
    <mergeCell ref="D132:D133"/>
    <mergeCell ref="E132:E133"/>
    <mergeCell ref="F132:F133"/>
    <mergeCell ref="G132:G133"/>
    <mergeCell ref="H132:H133"/>
    <mergeCell ref="I132:I133"/>
    <mergeCell ref="D139:D140"/>
    <mergeCell ref="E139:E140"/>
    <mergeCell ref="F139:F140"/>
    <mergeCell ref="G139:G140"/>
    <mergeCell ref="H139:H140"/>
  </mergeCells>
  <conditionalFormatting sqref="H21">
    <cfRule type="cellIs" dxfId="41" priority="140" operator="greaterThan">
      <formula>0.15</formula>
    </cfRule>
    <cfRule type="cellIs" dxfId="40" priority="139" operator="lessThan">
      <formula>-0.15</formula>
    </cfRule>
    <cfRule type="cellIs" dxfId="39" priority="138" operator="between">
      <formula>-0.15</formula>
      <formula>0.15</formula>
    </cfRule>
  </conditionalFormatting>
  <conditionalFormatting sqref="H28">
    <cfRule type="cellIs" dxfId="38" priority="142" operator="lessThan">
      <formula>-0.15</formula>
    </cfRule>
    <cfRule type="cellIs" dxfId="37" priority="141" operator="between">
      <formula>-0.15</formula>
      <formula>0.15</formula>
    </cfRule>
    <cfRule type="cellIs" dxfId="36" priority="143" operator="greaterThan">
      <formula>0.15</formula>
    </cfRule>
  </conditionalFormatting>
  <conditionalFormatting sqref="H32">
    <cfRule type="cellIs" dxfId="35" priority="35" operator="lessThan">
      <formula>-0.15</formula>
    </cfRule>
    <cfRule type="cellIs" dxfId="34" priority="36" operator="greaterThan">
      <formula>0.15</formula>
    </cfRule>
    <cfRule type="cellIs" dxfId="33" priority="34" operator="between">
      <formula>-0.15</formula>
      <formula>0.15</formula>
    </cfRule>
  </conditionalFormatting>
  <conditionalFormatting sqref="H42">
    <cfRule type="cellIs" dxfId="32" priority="39" operator="greaterThan">
      <formula>0.15</formula>
    </cfRule>
    <cfRule type="cellIs" dxfId="31" priority="38" operator="lessThan">
      <formula>-0.15</formula>
    </cfRule>
    <cfRule type="cellIs" dxfId="30" priority="37" operator="between">
      <formula>-0.15</formula>
      <formula>0.15</formula>
    </cfRule>
  </conditionalFormatting>
  <conditionalFormatting sqref="H46">
    <cfRule type="cellIs" dxfId="29" priority="33" operator="greaterThan">
      <formula>0.15</formula>
    </cfRule>
    <cfRule type="cellIs" dxfId="28" priority="32" operator="lessThan">
      <formula>-0.15</formula>
    </cfRule>
    <cfRule type="cellIs" dxfId="27" priority="31" operator="between">
      <formula>-0.15</formula>
      <formula>0.15</formula>
    </cfRule>
  </conditionalFormatting>
  <conditionalFormatting sqref="H53">
    <cfRule type="cellIs" dxfId="26" priority="29" operator="lessThan">
      <formula>-0.15</formula>
    </cfRule>
    <cfRule type="cellIs" dxfId="25" priority="30" operator="greaterThan">
      <formula>0.15</formula>
    </cfRule>
    <cfRule type="cellIs" dxfId="24" priority="28" operator="between">
      <formula>-0.15</formula>
      <formula>0.15</formula>
    </cfRule>
  </conditionalFormatting>
  <conditionalFormatting sqref="H57">
    <cfRule type="cellIs" dxfId="23" priority="19" operator="between">
      <formula>-0.15</formula>
      <formula>0.15</formula>
    </cfRule>
    <cfRule type="cellIs" dxfId="22" priority="20" operator="lessThan">
      <formula>-0.15</formula>
    </cfRule>
    <cfRule type="cellIs" dxfId="21" priority="21" operator="greaterThan">
      <formula>0.15</formula>
    </cfRule>
  </conditionalFormatting>
  <conditionalFormatting sqref="H64">
    <cfRule type="cellIs" dxfId="20" priority="22" operator="between">
      <formula>-0.15</formula>
      <formula>0.15</formula>
    </cfRule>
    <cfRule type="cellIs" dxfId="19" priority="23" operator="lessThan">
      <formula>-0.15</formula>
    </cfRule>
    <cfRule type="cellIs" dxfId="18" priority="24" operator="greaterThan">
      <formula>0.15</formula>
    </cfRule>
  </conditionalFormatting>
  <conditionalFormatting sqref="H68">
    <cfRule type="cellIs" dxfId="17" priority="18" operator="greaterThan">
      <formula>0.15</formula>
    </cfRule>
    <cfRule type="cellIs" dxfId="16" priority="16" operator="between">
      <formula>-0.15</formula>
      <formula>0.15</formula>
    </cfRule>
    <cfRule type="cellIs" dxfId="15" priority="17" operator="lessThan">
      <formula>-0.15</formula>
    </cfRule>
  </conditionalFormatting>
  <conditionalFormatting sqref="H113">
    <cfRule type="cellIs" dxfId="14" priority="15" operator="greaterThan">
      <formula>0.15</formula>
    </cfRule>
    <cfRule type="cellIs" dxfId="13" priority="14" operator="lessThan">
      <formula>-0.15</formula>
    </cfRule>
    <cfRule type="cellIs" dxfId="12" priority="13" operator="between">
      <formula>-0.15</formula>
      <formula>0.15</formula>
    </cfRule>
  </conditionalFormatting>
  <conditionalFormatting sqref="H118">
    <cfRule type="cellIs" dxfId="11" priority="12" operator="greaterThan">
      <formula>0.15</formula>
    </cfRule>
    <cfRule type="cellIs" dxfId="10" priority="10" operator="between">
      <formula>-0.15</formula>
      <formula>0.15</formula>
    </cfRule>
    <cfRule type="cellIs" dxfId="9" priority="11" operator="lessThan">
      <formula>-0.15</formula>
    </cfRule>
  </conditionalFormatting>
  <conditionalFormatting sqref="H128">
    <cfRule type="cellIs" dxfId="8" priority="9" operator="greaterThan">
      <formula>0.15</formula>
    </cfRule>
    <cfRule type="cellIs" dxfId="7" priority="8" operator="lessThan">
      <formula>-0.15</formula>
    </cfRule>
    <cfRule type="cellIs" dxfId="6" priority="7" operator="between">
      <formula>-0.15</formula>
      <formula>0.15</formula>
    </cfRule>
  </conditionalFormatting>
  <conditionalFormatting sqref="H132">
    <cfRule type="cellIs" dxfId="5" priority="1" operator="between">
      <formula>-0.15</formula>
      <formula>0.15</formula>
    </cfRule>
    <cfRule type="cellIs" dxfId="4" priority="3" operator="greaterThan">
      <formula>0.15</formula>
    </cfRule>
    <cfRule type="cellIs" dxfId="3" priority="2" operator="lessThan">
      <formula>-0.15</formula>
    </cfRule>
  </conditionalFormatting>
  <conditionalFormatting sqref="H139">
    <cfRule type="cellIs" dxfId="2" priority="6" operator="greaterThan">
      <formula>0.15</formula>
    </cfRule>
    <cfRule type="cellIs" dxfId="1" priority="5" operator="lessThan">
      <formula>-0.15</formula>
    </cfRule>
    <cfRule type="cellIs" dxfId="0" priority="4" operator="between">
      <formula>-0.15</formula>
      <formula>0.15</formula>
    </cfRule>
  </conditionalFormatting>
  <pageMargins left="0.7" right="0.7" top="0.75" bottom="0.75" header="0.3" footer="0.3"/>
  <pageSetup paperSize="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Significant variances</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Leanne Lawson</cp:lastModifiedBy>
  <cp:revision/>
  <cp:lastPrinted>2026-06-10T11:22:07Z</cp:lastPrinted>
  <dcterms:created xsi:type="dcterms:W3CDTF">2010-09-20T17:54:47Z</dcterms:created>
  <dcterms:modified xsi:type="dcterms:W3CDTF">2026-06-11T12:32:00Z</dcterms:modified>
  <cp:category/>
  <cp:contentStatus/>
</cp:coreProperties>
</file>