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wbiggintowncouncil-my.sharepoint.com/personal/leannelawson_newbiggintowncouncil_onmicrosoft_com/Documents/NBTC/Council/AUDIT &amp; FINANCE/BUDGET/2025-26/"/>
    </mc:Choice>
  </mc:AlternateContent>
  <xr:revisionPtr revIDLastSave="97" documentId="8_{98F041D8-75B3-4D3B-A9C9-EB39025E0259}" xr6:coauthVersionLast="47" xr6:coauthVersionMax="47" xr10:uidLastSave="{23DB127D-FB35-4E0F-A705-AE4E06704176}"/>
  <bookViews>
    <workbookView minimized="1" xWindow="40125" yWindow="5970" windowWidth="7500" windowHeight="6000" activeTab="1" xr2:uid="{3B80B16A-8BB5-4630-9F71-65A01E4B060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F40" i="1"/>
  <c r="G90" i="1"/>
  <c r="E90" i="1"/>
  <c r="C90" i="1"/>
  <c r="D86" i="1"/>
  <c r="H84" i="1"/>
  <c r="F84" i="1"/>
  <c r="F83" i="1"/>
  <c r="D76" i="1"/>
  <c r="J69" i="1"/>
  <c r="K75" i="1" s="1"/>
  <c r="J66" i="1"/>
  <c r="K65" i="1"/>
  <c r="D65" i="1"/>
  <c r="P64" i="1"/>
  <c r="H64" i="1"/>
  <c r="F64" i="1"/>
  <c r="P63" i="1"/>
  <c r="H63" i="1"/>
  <c r="F63" i="1"/>
  <c r="P62" i="1"/>
  <c r="H62" i="1"/>
  <c r="F62" i="1"/>
  <c r="P61" i="1"/>
  <c r="H61" i="1"/>
  <c r="F61" i="1"/>
  <c r="P60" i="1"/>
  <c r="H60" i="1"/>
  <c r="F60" i="1"/>
  <c r="K59" i="1"/>
  <c r="H59" i="1"/>
  <c r="D59" i="1"/>
  <c r="P58" i="1"/>
  <c r="H58" i="1"/>
  <c r="F58" i="1"/>
  <c r="P57" i="1"/>
  <c r="H57" i="1"/>
  <c r="F57" i="1"/>
  <c r="K55" i="1"/>
  <c r="D55" i="1"/>
  <c r="P53" i="1"/>
  <c r="F53" i="1"/>
  <c r="P52" i="1"/>
  <c r="H52" i="1"/>
  <c r="F52" i="1"/>
  <c r="P51" i="1"/>
  <c r="H51" i="1"/>
  <c r="F51" i="1"/>
  <c r="P50" i="1"/>
  <c r="H50" i="1"/>
  <c r="F50" i="1"/>
  <c r="P49" i="1"/>
  <c r="H49" i="1"/>
  <c r="F49" i="1"/>
  <c r="P48" i="1"/>
  <c r="H48" i="1"/>
  <c r="F48" i="1"/>
  <c r="P47" i="1"/>
  <c r="H47" i="1"/>
  <c r="F47" i="1"/>
  <c r="P46" i="1"/>
  <c r="F46" i="1"/>
  <c r="P45" i="1"/>
  <c r="F45" i="1"/>
  <c r="P44" i="1"/>
  <c r="H44" i="1"/>
  <c r="F44" i="1"/>
  <c r="P43" i="1"/>
  <c r="H43" i="1"/>
  <c r="F43" i="1"/>
  <c r="P42" i="1"/>
  <c r="K42" i="1"/>
  <c r="D42" i="1"/>
  <c r="P41" i="1"/>
  <c r="H41" i="1"/>
  <c r="F41" i="1"/>
  <c r="P40" i="1"/>
  <c r="H40" i="1"/>
  <c r="K39" i="1"/>
  <c r="D39" i="1"/>
  <c r="P38" i="1"/>
  <c r="H38" i="1"/>
  <c r="F38" i="1"/>
  <c r="P37" i="1"/>
  <c r="H37" i="1"/>
  <c r="F37" i="1"/>
  <c r="P36" i="1"/>
  <c r="H36" i="1"/>
  <c r="F36" i="1"/>
  <c r="P35" i="1"/>
  <c r="H35" i="1"/>
  <c r="F35" i="1"/>
  <c r="P34" i="1"/>
  <c r="H34" i="1"/>
  <c r="F34" i="1"/>
  <c r="P33" i="1"/>
  <c r="H33" i="1"/>
  <c r="F33" i="1"/>
  <c r="K32" i="1"/>
  <c r="D32" i="1"/>
  <c r="P31" i="1"/>
  <c r="H31" i="1"/>
  <c r="F31" i="1"/>
  <c r="P30" i="1"/>
  <c r="H30" i="1"/>
  <c r="F30" i="1"/>
  <c r="P29" i="1"/>
  <c r="H29" i="1"/>
  <c r="F29" i="1"/>
  <c r="P28" i="1"/>
  <c r="H28" i="1"/>
  <c r="F28" i="1"/>
  <c r="P27" i="1"/>
  <c r="H27" i="1"/>
  <c r="F27" i="1"/>
  <c r="P26" i="1"/>
  <c r="H26" i="1"/>
  <c r="F26" i="1"/>
  <c r="P25" i="1"/>
  <c r="H25" i="1"/>
  <c r="F25" i="1"/>
  <c r="K24" i="1"/>
  <c r="D24" i="1"/>
  <c r="P23" i="1"/>
  <c r="H23" i="1"/>
  <c r="F23" i="1"/>
  <c r="P22" i="1"/>
  <c r="H22" i="1"/>
  <c r="F22" i="1"/>
  <c r="P21" i="1"/>
  <c r="H21" i="1"/>
  <c r="F21" i="1"/>
  <c r="P20" i="1"/>
  <c r="H20" i="1"/>
  <c r="F20" i="1"/>
  <c r="P19" i="1"/>
  <c r="H19" i="1"/>
  <c r="F19" i="1"/>
  <c r="P18" i="1"/>
  <c r="H18" i="1"/>
  <c r="F18" i="1"/>
  <c r="P17" i="1"/>
  <c r="H17" i="1"/>
  <c r="F17" i="1"/>
  <c r="P16" i="1"/>
  <c r="H16" i="1"/>
  <c r="F16" i="1"/>
  <c r="P15" i="1"/>
  <c r="H15" i="1"/>
  <c r="F15" i="1"/>
  <c r="P14" i="1"/>
  <c r="H14" i="1"/>
  <c r="F14" i="1"/>
  <c r="P13" i="1"/>
  <c r="H13" i="1"/>
  <c r="F13" i="1"/>
  <c r="P12" i="1"/>
  <c r="H12" i="1"/>
  <c r="F12" i="1"/>
  <c r="K11" i="1"/>
  <c r="D11" i="1"/>
  <c r="P10" i="1"/>
  <c r="F10" i="1"/>
  <c r="P9" i="1"/>
  <c r="H9" i="1"/>
  <c r="F9" i="1"/>
  <c r="P8" i="1"/>
  <c r="H8" i="1"/>
  <c r="F8" i="1"/>
  <c r="P7" i="1"/>
  <c r="H7" i="1"/>
  <c r="F7" i="1"/>
  <c r="P6" i="1"/>
  <c r="H6" i="1"/>
  <c r="F6" i="1"/>
  <c r="J90" i="1" l="1"/>
  <c r="K66" i="1"/>
  <c r="D66" i="1"/>
  <c r="D90" i="1" s="1"/>
  <c r="H65" i="1"/>
  <c r="F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Newbiggin Council</author>
  </authors>
  <commentList>
    <comment ref="G13" authorId="0" shapeId="0" xr:uid="{3E5C93BD-0F06-4F10-871B-E75B48A07FB4}">
      <text>
        <r>
          <rPr>
            <b/>
            <sz val="9"/>
            <color indexed="81"/>
            <rFont val="Tahoma"/>
            <family val="2"/>
          </rPr>
          <t>Newbiggin Council:</t>
        </r>
        <r>
          <rPr>
            <sz val="9"/>
            <color indexed="81"/>
            <rFont val="Tahoma"/>
            <family val="2"/>
          </rPr>
          <t xml:space="preserve">
This is a lot higher than previous years as we have had to pay for the utilities at the bungalow when no tenant in place
</t>
        </r>
      </text>
    </comment>
    <comment ref="F27" authorId="0" shapeId="0" xr:uid="{7FE7E11C-C756-4955-BB3E-10B7290FA627}">
      <text>
        <r>
          <rPr>
            <b/>
            <sz val="9"/>
            <color indexed="81"/>
            <rFont val="Tahoma"/>
            <family val="2"/>
          </rPr>
          <t>Newbiggin Council:</t>
        </r>
        <r>
          <rPr>
            <sz val="9"/>
            <color indexed="81"/>
            <rFont val="Tahoma"/>
            <family val="2"/>
          </rPr>
          <t xml:space="preserve">
An adjustment to be made into Audit, as a large amount was allocated incorrectley into Professional Fees</t>
        </r>
      </text>
    </comment>
    <comment ref="F51" authorId="0" shapeId="0" xr:uid="{69B49A62-286A-4A23-A132-C2E374EAB458}">
      <text>
        <r>
          <rPr>
            <b/>
            <sz val="9"/>
            <color indexed="81"/>
            <rFont val="Tahoma"/>
            <family val="2"/>
          </rPr>
          <t>Newbiggin Council:</t>
        </r>
        <r>
          <rPr>
            <sz val="9"/>
            <color indexed="81"/>
            <rFont val="Tahoma"/>
            <family val="2"/>
          </rPr>
          <t xml:space="preserve">
More work on fixing issues in the Bungalow 
</t>
        </r>
      </text>
    </comment>
  </commentList>
</comments>
</file>

<file path=xl/sharedStrings.xml><?xml version="1.0" encoding="utf-8"?>
<sst xmlns="http://schemas.openxmlformats.org/spreadsheetml/2006/main" count="87" uniqueCount="87">
  <si>
    <t>Anticipated spend</t>
  </si>
  <si>
    <t>Cost Code</t>
  </si>
  <si>
    <t>Budget Heading</t>
  </si>
  <si>
    <t>Availble</t>
  </si>
  <si>
    <t>To spend</t>
  </si>
  <si>
    <t>Budget for 24-25</t>
  </si>
  <si>
    <t xml:space="preserve">Difference </t>
  </si>
  <si>
    <t>Payroll</t>
  </si>
  <si>
    <t>National Insurance</t>
  </si>
  <si>
    <t>Employer Pension Contribution</t>
  </si>
  <si>
    <t>Payroll Processing Fee</t>
  </si>
  <si>
    <t>Training</t>
  </si>
  <si>
    <t>Telephone/broadband</t>
  </si>
  <si>
    <t>Utilities (electric, gas, water)</t>
  </si>
  <si>
    <t>Email hosting</t>
  </si>
  <si>
    <t>Website</t>
  </si>
  <si>
    <t>Hardware</t>
  </si>
  <si>
    <t>Printing</t>
  </si>
  <si>
    <t>Copier hire charges</t>
  </si>
  <si>
    <t>Stationery</t>
  </si>
  <si>
    <t>Postage</t>
  </si>
  <si>
    <t>Meeting venue hire</t>
  </si>
  <si>
    <t>Equipment &amp; furniture</t>
  </si>
  <si>
    <t>Insurance</t>
  </si>
  <si>
    <t>Accounts software</t>
  </si>
  <si>
    <t>Audit</t>
  </si>
  <si>
    <t>Professional fees</t>
  </si>
  <si>
    <t>Membership subscriptions</t>
  </si>
  <si>
    <t>Bank charges</t>
  </si>
  <si>
    <t>Software (Pear, Office365) + support</t>
  </si>
  <si>
    <t>Publicity, newsletter</t>
  </si>
  <si>
    <t>Civic and Councillor expenses</t>
  </si>
  <si>
    <t>Town Twinning</t>
  </si>
  <si>
    <t>Councillor Training</t>
  </si>
  <si>
    <t>Community &amp; Garden Awards</t>
  </si>
  <si>
    <t>Town Assembly</t>
  </si>
  <si>
    <t>Remembrance</t>
  </si>
  <si>
    <t>Enhanced Partnership</t>
  </si>
  <si>
    <t>Floral displays</t>
  </si>
  <si>
    <t>.</t>
  </si>
  <si>
    <t>Bus shelters</t>
  </si>
  <si>
    <t>Public seats</t>
  </si>
  <si>
    <t>Play areas</t>
  </si>
  <si>
    <t>Litter bins</t>
  </si>
  <si>
    <t>Speed indicator devices</t>
  </si>
  <si>
    <t>Allotments</t>
  </si>
  <si>
    <t>Community Defibrillator</t>
  </si>
  <si>
    <t>Accommodation buildings - the office</t>
  </si>
  <si>
    <t>Facilities upgrade - The bungalow</t>
  </si>
  <si>
    <t>Water refill unit</t>
  </si>
  <si>
    <t>CCTV</t>
  </si>
  <si>
    <t>Children Holiday Leisure Scheme</t>
  </si>
  <si>
    <t>Christmas lighting</t>
  </si>
  <si>
    <t>Small grants</t>
  </si>
  <si>
    <t>Large grants</t>
  </si>
  <si>
    <t>Community Resilience Fund</t>
  </si>
  <si>
    <t>Foodbank</t>
  </si>
  <si>
    <t>Newbiggin Nipper</t>
  </si>
  <si>
    <t>Core budget</t>
  </si>
  <si>
    <t>Income</t>
  </si>
  <si>
    <t>Precept</t>
  </si>
  <si>
    <t>Allotment rent</t>
  </si>
  <si>
    <t>Bungalow rent</t>
  </si>
  <si>
    <t>Dedication donations</t>
  </si>
  <si>
    <t>Stint dividend</t>
  </si>
  <si>
    <t>Bank interest</t>
  </si>
  <si>
    <t>Donations - Holiday lets</t>
  </si>
  <si>
    <t>current precept</t>
  </si>
  <si>
    <t>Capital Projects</t>
  </si>
  <si>
    <t>Queen's Jubilee/King Coronation</t>
  </si>
  <si>
    <t>Newbiggin Memorial Park Centenary</t>
  </si>
  <si>
    <t>Milburn Park</t>
  </si>
  <si>
    <t xml:space="preserve">Town Improvement Scheme - </t>
  </si>
  <si>
    <t>Day of Associations?</t>
  </si>
  <si>
    <t>Vernon Place?</t>
  </si>
  <si>
    <t>Total Expenditure</t>
  </si>
  <si>
    <t>Ear marked reserves</t>
  </si>
  <si>
    <t>General reserves</t>
  </si>
  <si>
    <t>Newbiggin By The Sea Town Council - Preparing Budget 2026-2027</t>
  </si>
  <si>
    <t>Zero increase in precept would see a reduction of -£4568.00</t>
  </si>
  <si>
    <t>VAT END OF OCT</t>
  </si>
  <si>
    <t>Budget 2026-2027</t>
  </si>
  <si>
    <t>Sub totals 2026-2027</t>
  </si>
  <si>
    <t>Budget  2025-2026</t>
  </si>
  <si>
    <t>Sub totals 2025-2026</t>
  </si>
  <si>
    <t>YTD to 31/10/2025</t>
  </si>
  <si>
    <t>At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</si>
</sst>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8" fontId="1" fillId="0" borderId="0" xfId="0" applyNumberFormat="1" applyFont="1"/>
    <xf numFmtId="38" fontId="5" fillId="0" borderId="0" xfId="0" applyNumberFormat="1" applyFont="1"/>
    <xf numFmtId="0" fontId="5" fillId="0" borderId="0" xfId="0" applyFont="1"/>
    <xf numFmtId="38" fontId="1" fillId="0" borderId="1" xfId="0" applyNumberFormat="1" applyFont="1" applyBorder="1"/>
    <xf numFmtId="0" fontId="5" fillId="0" borderId="1" xfId="0" applyFont="1" applyBorder="1"/>
    <xf numFmtId="0" fontId="1" fillId="0" borderId="1" xfId="0" applyFont="1" applyBorder="1"/>
    <xf numFmtId="38" fontId="4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" fillId="0" borderId="0" xfId="0" applyNumberFormat="1" applyFont="1"/>
    <xf numFmtId="9" fontId="1" fillId="0" borderId="0" xfId="0" applyNumberFormat="1" applyFont="1"/>
    <xf numFmtId="38" fontId="9" fillId="0" borderId="0" xfId="0" applyNumberFormat="1" applyFont="1"/>
    <xf numFmtId="44" fontId="1" fillId="0" borderId="0" xfId="0" applyNumberFormat="1" applyFont="1"/>
    <xf numFmtId="38" fontId="10" fillId="0" borderId="0" xfId="0" applyNumberFormat="1" applyFont="1"/>
    <xf numFmtId="38" fontId="1" fillId="2" borderId="0" xfId="0" applyNumberFormat="1" applyFont="1" applyFill="1"/>
    <xf numFmtId="38" fontId="5" fillId="2" borderId="1" xfId="0" applyNumberFormat="1" applyFont="1" applyFill="1" applyBorder="1"/>
    <xf numFmtId="0" fontId="5" fillId="2" borderId="0" xfId="0" applyFont="1" applyFill="1"/>
    <xf numFmtId="44" fontId="4" fillId="0" borderId="0" xfId="0" applyNumberFormat="1" applyFont="1"/>
    <xf numFmtId="0" fontId="14" fillId="0" borderId="0" xfId="0" applyFont="1" applyAlignment="1">
      <alignment vertical="center"/>
    </xf>
    <xf numFmtId="14" fontId="0" fillId="0" borderId="0" xfId="0" applyNumberFormat="1"/>
    <xf numFmtId="8" fontId="0" fillId="0" borderId="0" xfId="0" applyNumberFormat="1"/>
    <xf numFmtId="6" fontId="0" fillId="0" borderId="0" xfId="0" applyNumberFormat="1"/>
    <xf numFmtId="8" fontId="1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71DA-BD1C-4354-8EE8-08FBCDEA264A}">
  <sheetPr>
    <pageSetUpPr fitToPage="1"/>
  </sheetPr>
  <dimension ref="A1:P100"/>
  <sheetViews>
    <sheetView topLeftCell="A39" workbookViewId="0">
      <selection activeCell="D73" sqref="D73"/>
    </sheetView>
  </sheetViews>
  <sheetFormatPr defaultRowHeight="15" x14ac:dyDescent="0.2"/>
  <cols>
    <col min="1" max="1" width="12.42578125" style="1" customWidth="1"/>
    <col min="2" max="2" width="46.85546875" style="1" customWidth="1"/>
    <col min="3" max="3" width="19.28515625" style="1" customWidth="1"/>
    <col min="4" max="4" width="17.7109375" style="1" customWidth="1"/>
    <col min="5" max="5" width="19.140625" style="1" customWidth="1"/>
    <col min="6" max="6" width="14.7109375" style="1" customWidth="1"/>
    <col min="7" max="7" width="17.28515625" style="1" customWidth="1"/>
    <col min="8" max="9" width="9.140625" style="1"/>
    <col min="10" max="10" width="20.85546875" style="1" customWidth="1"/>
    <col min="11" max="11" width="9.7109375" style="1" bestFit="1" customWidth="1"/>
    <col min="12" max="12" width="16.140625" style="1" customWidth="1"/>
    <col min="13" max="14" width="9.140625" style="1"/>
    <col min="15" max="15" width="21.28515625" style="1" hidden="1" customWidth="1"/>
    <col min="16" max="16" width="16.140625" style="1" hidden="1" customWidth="1"/>
    <col min="17" max="16384" width="9.140625" style="1"/>
  </cols>
  <sheetData>
    <row r="1" spans="1:16" ht="18" x14ac:dyDescent="0.25">
      <c r="B1" s="2" t="s">
        <v>78</v>
      </c>
    </row>
    <row r="2" spans="1:16" x14ac:dyDescent="0.2">
      <c r="G2" s="1" t="s">
        <v>0</v>
      </c>
    </row>
    <row r="3" spans="1:16" ht="15.75" x14ac:dyDescent="0.25">
      <c r="A3" s="1" t="s">
        <v>1</v>
      </c>
      <c r="B3" s="3" t="s">
        <v>2</v>
      </c>
      <c r="C3" s="4" t="s">
        <v>83</v>
      </c>
      <c r="D3" s="4" t="s">
        <v>84</v>
      </c>
      <c r="E3" s="4" t="s">
        <v>85</v>
      </c>
      <c r="F3" s="4" t="s">
        <v>3</v>
      </c>
      <c r="G3" s="4" t="s">
        <v>86</v>
      </c>
      <c r="H3" s="1" t="s">
        <v>4</v>
      </c>
      <c r="J3" s="1" t="s">
        <v>81</v>
      </c>
      <c r="K3" s="1" t="s">
        <v>82</v>
      </c>
      <c r="O3" s="1" t="s">
        <v>5</v>
      </c>
      <c r="P3" s="1" t="s">
        <v>6</v>
      </c>
    </row>
    <row r="4" spans="1:16" ht="15.75" x14ac:dyDescent="0.25">
      <c r="B4" s="3"/>
      <c r="C4" s="4"/>
      <c r="D4" s="4"/>
      <c r="E4" s="4"/>
      <c r="F4" s="4"/>
      <c r="G4" s="4"/>
    </row>
    <row r="5" spans="1:16" x14ac:dyDescent="0.2">
      <c r="E5" s="5"/>
    </row>
    <row r="6" spans="1:16" x14ac:dyDescent="0.2">
      <c r="A6" s="1">
        <v>4000</v>
      </c>
      <c r="B6" s="1" t="s">
        <v>7</v>
      </c>
      <c r="C6" s="6">
        <v>68000</v>
      </c>
      <c r="D6" s="6"/>
      <c r="E6" s="7">
        <v>35687</v>
      </c>
      <c r="F6" s="6">
        <f t="shared" ref="F6:F9" si="0">SUM(C6-E6)</f>
        <v>32313</v>
      </c>
      <c r="G6" s="7">
        <v>61177.714</v>
      </c>
      <c r="H6" s="6">
        <f>SUM(C6-G6)</f>
        <v>6822.2860000000001</v>
      </c>
      <c r="J6" s="8">
        <v>75000</v>
      </c>
      <c r="L6" s="8"/>
      <c r="O6" s="1">
        <v>68000</v>
      </c>
      <c r="P6" s="1">
        <f>SUM(J6-O6)</f>
        <v>7000</v>
      </c>
    </row>
    <row r="7" spans="1:16" x14ac:dyDescent="0.2">
      <c r="A7" s="1">
        <v>4030</v>
      </c>
      <c r="B7" s="1" t="s">
        <v>8</v>
      </c>
      <c r="C7" s="6">
        <v>10000</v>
      </c>
      <c r="D7" s="6"/>
      <c r="E7" s="7">
        <v>4477</v>
      </c>
      <c r="F7" s="6">
        <f t="shared" si="0"/>
        <v>5523</v>
      </c>
      <c r="G7" s="7">
        <v>7674.85</v>
      </c>
      <c r="H7" s="6">
        <f>SUM(C7-G7)</f>
        <v>2325.1499999999996</v>
      </c>
      <c r="J7" s="8">
        <v>11000</v>
      </c>
      <c r="L7" s="8"/>
      <c r="O7" s="1">
        <v>8500</v>
      </c>
      <c r="P7" s="1">
        <f>SUM(J7-O7)</f>
        <v>2500</v>
      </c>
    </row>
    <row r="8" spans="1:16" x14ac:dyDescent="0.2">
      <c r="A8" s="1">
        <v>4040</v>
      </c>
      <c r="B8" s="1" t="s">
        <v>9</v>
      </c>
      <c r="C8" s="6">
        <v>14000</v>
      </c>
      <c r="D8" s="6"/>
      <c r="E8" s="7">
        <v>6459</v>
      </c>
      <c r="F8" s="6">
        <f t="shared" si="0"/>
        <v>7541</v>
      </c>
      <c r="G8" s="7">
        <v>11072.57</v>
      </c>
      <c r="H8" s="6">
        <f>SUM(C8-G8)</f>
        <v>2927.4300000000003</v>
      </c>
      <c r="J8" s="8">
        <v>15400</v>
      </c>
      <c r="L8" s="8"/>
      <c r="O8" s="1">
        <v>14000</v>
      </c>
      <c r="P8" s="1">
        <f>SUM(J8-O8)</f>
        <v>1400</v>
      </c>
    </row>
    <row r="9" spans="1:16" x14ac:dyDescent="0.2">
      <c r="A9" s="1">
        <v>4091</v>
      </c>
      <c r="B9" s="1" t="s">
        <v>10</v>
      </c>
      <c r="C9" s="6">
        <v>340</v>
      </c>
      <c r="D9" s="6"/>
      <c r="E9" s="7">
        <v>120</v>
      </c>
      <c r="F9" s="6">
        <f t="shared" si="0"/>
        <v>220</v>
      </c>
      <c r="G9" s="7">
        <v>205.714</v>
      </c>
      <c r="H9" s="6">
        <f>SUM(C9-E9-G9)</f>
        <v>14.286000000000001</v>
      </c>
      <c r="J9" s="8">
        <v>360</v>
      </c>
      <c r="L9" s="8"/>
      <c r="O9" s="1">
        <v>300</v>
      </c>
      <c r="P9" s="1">
        <f>SUM(J9-O9)</f>
        <v>60</v>
      </c>
    </row>
    <row r="10" spans="1:16" x14ac:dyDescent="0.2">
      <c r="A10" s="1">
        <v>4080</v>
      </c>
      <c r="B10" s="5" t="s">
        <v>11</v>
      </c>
      <c r="C10" s="9">
        <v>1000</v>
      </c>
      <c r="E10" s="7">
        <v>-36</v>
      </c>
      <c r="F10" s="6">
        <f>SUM(C10-E10)</f>
        <v>1036</v>
      </c>
      <c r="G10" s="7">
        <v>1000</v>
      </c>
      <c r="H10" s="6">
        <v>360</v>
      </c>
      <c r="J10" s="10">
        <v>1000</v>
      </c>
      <c r="L10" s="8"/>
      <c r="O10" s="11">
        <v>1000</v>
      </c>
      <c r="P10" s="1">
        <f>SUM(J10-O10)</f>
        <v>0</v>
      </c>
    </row>
    <row r="11" spans="1:16" x14ac:dyDescent="0.2">
      <c r="C11" s="6"/>
      <c r="D11" s="6">
        <f>SUM(C6:C10)</f>
        <v>93340</v>
      </c>
      <c r="E11" s="7"/>
      <c r="F11" s="6"/>
      <c r="G11" s="6"/>
      <c r="H11" s="6"/>
      <c r="K11" s="1">
        <f>SUM(J6:J10)</f>
        <v>102760</v>
      </c>
    </row>
    <row r="12" spans="1:16" x14ac:dyDescent="0.2">
      <c r="A12" s="1">
        <v>4170</v>
      </c>
      <c r="B12" s="1" t="s">
        <v>12</v>
      </c>
      <c r="C12" s="6">
        <v>1200</v>
      </c>
      <c r="D12" s="6"/>
      <c r="E12" s="7">
        <v>672</v>
      </c>
      <c r="F12" s="6">
        <f>SUM(C12-E12)</f>
        <v>528</v>
      </c>
      <c r="G12" s="7">
        <v>1152</v>
      </c>
      <c r="H12" s="6">
        <f t="shared" ref="H12:H64" si="1">SUM(C12-G12)</f>
        <v>48</v>
      </c>
      <c r="J12" s="8">
        <v>1200</v>
      </c>
      <c r="L12" s="8"/>
      <c r="O12" s="1">
        <v>1020</v>
      </c>
      <c r="P12" s="1">
        <f t="shared" ref="P12:P23" si="2">SUM(J12-O12)</f>
        <v>180</v>
      </c>
    </row>
    <row r="13" spans="1:16" x14ac:dyDescent="0.2">
      <c r="A13" s="1">
        <v>4260</v>
      </c>
      <c r="B13" s="1" t="s">
        <v>13</v>
      </c>
      <c r="C13" s="6">
        <v>1800</v>
      </c>
      <c r="D13" s="6"/>
      <c r="E13" s="7">
        <v>1437</v>
      </c>
      <c r="F13" s="6">
        <f t="shared" ref="F13:F64" si="3">SUM(C13-E13)</f>
        <v>363</v>
      </c>
      <c r="G13" s="12">
        <v>2463.42</v>
      </c>
      <c r="H13" s="6">
        <f t="shared" si="1"/>
        <v>-663.42000000000007</v>
      </c>
      <c r="J13" s="5">
        <v>2500</v>
      </c>
      <c r="L13" s="5"/>
      <c r="O13" s="1">
        <v>1750</v>
      </c>
      <c r="P13" s="1">
        <f t="shared" si="2"/>
        <v>750</v>
      </c>
    </row>
    <row r="14" spans="1:16" x14ac:dyDescent="0.2">
      <c r="A14" s="1">
        <v>4127</v>
      </c>
      <c r="B14" s="1" t="s">
        <v>14</v>
      </c>
      <c r="C14" s="6">
        <v>1000</v>
      </c>
      <c r="D14" s="6"/>
      <c r="E14" s="7">
        <v>560</v>
      </c>
      <c r="F14" s="6">
        <f t="shared" si="3"/>
        <v>440</v>
      </c>
      <c r="G14" s="7">
        <v>960</v>
      </c>
      <c r="H14" s="6">
        <f t="shared" si="1"/>
        <v>40</v>
      </c>
      <c r="J14" s="8">
        <v>1000</v>
      </c>
      <c r="L14" s="8"/>
      <c r="O14" s="1">
        <v>850</v>
      </c>
      <c r="P14" s="1">
        <f t="shared" si="2"/>
        <v>150</v>
      </c>
    </row>
    <row r="15" spans="1:16" x14ac:dyDescent="0.2">
      <c r="A15" s="1">
        <v>4180</v>
      </c>
      <c r="B15" s="1" t="s">
        <v>15</v>
      </c>
      <c r="C15" s="6">
        <v>500</v>
      </c>
      <c r="D15" s="6"/>
      <c r="E15" s="7">
        <v>396</v>
      </c>
      <c r="F15" s="6">
        <f t="shared" si="3"/>
        <v>104</v>
      </c>
      <c r="G15" s="7">
        <v>0</v>
      </c>
      <c r="H15" s="6">
        <f t="shared" si="1"/>
        <v>500</v>
      </c>
      <c r="J15" s="8">
        <v>500</v>
      </c>
      <c r="L15" s="8"/>
      <c r="O15" s="1">
        <v>500</v>
      </c>
      <c r="P15" s="1">
        <f t="shared" si="2"/>
        <v>0</v>
      </c>
    </row>
    <row r="16" spans="1:16" x14ac:dyDescent="0.2">
      <c r="A16" s="1">
        <v>4190</v>
      </c>
      <c r="B16" s="1" t="s">
        <v>16</v>
      </c>
      <c r="C16" s="6">
        <v>500</v>
      </c>
      <c r="D16" s="6"/>
      <c r="E16" s="7">
        <v>0</v>
      </c>
      <c r="F16" s="6">
        <f t="shared" si="3"/>
        <v>500</v>
      </c>
      <c r="G16" s="7">
        <v>0</v>
      </c>
      <c r="H16" s="6">
        <f t="shared" si="1"/>
        <v>500</v>
      </c>
      <c r="J16" s="8">
        <v>500</v>
      </c>
      <c r="L16" s="8"/>
      <c r="O16" s="1">
        <v>500</v>
      </c>
      <c r="P16" s="1">
        <f t="shared" si="2"/>
        <v>0</v>
      </c>
    </row>
    <row r="17" spans="1:16" x14ac:dyDescent="0.2">
      <c r="A17" s="1">
        <v>4160</v>
      </c>
      <c r="B17" s="1" t="s">
        <v>17</v>
      </c>
      <c r="C17" s="6">
        <v>200</v>
      </c>
      <c r="D17" s="6"/>
      <c r="E17" s="7">
        <v>67</v>
      </c>
      <c r="F17" s="6">
        <f t="shared" si="3"/>
        <v>133</v>
      </c>
      <c r="G17" s="7">
        <v>114.857</v>
      </c>
      <c r="H17" s="6">
        <f t="shared" si="1"/>
        <v>85.143000000000001</v>
      </c>
      <c r="J17" s="8">
        <v>200</v>
      </c>
      <c r="L17" s="8"/>
      <c r="O17" s="1">
        <v>200</v>
      </c>
      <c r="P17" s="1">
        <f t="shared" si="2"/>
        <v>0</v>
      </c>
    </row>
    <row r="18" spans="1:16" x14ac:dyDescent="0.2">
      <c r="A18" s="1">
        <v>4165</v>
      </c>
      <c r="B18" s="1" t="s">
        <v>18</v>
      </c>
      <c r="C18" s="6">
        <v>950</v>
      </c>
      <c r="D18" s="6"/>
      <c r="E18" s="7">
        <v>359</v>
      </c>
      <c r="F18" s="6">
        <f t="shared" si="3"/>
        <v>591</v>
      </c>
      <c r="G18" s="7">
        <v>615.428</v>
      </c>
      <c r="H18" s="6">
        <f t="shared" si="1"/>
        <v>334.572</v>
      </c>
      <c r="J18" s="8">
        <v>950</v>
      </c>
      <c r="L18" s="8"/>
      <c r="O18" s="1">
        <v>850</v>
      </c>
      <c r="P18" s="1">
        <f t="shared" si="2"/>
        <v>100</v>
      </c>
    </row>
    <row r="19" spans="1:16" x14ac:dyDescent="0.2">
      <c r="A19" s="1">
        <v>4140</v>
      </c>
      <c r="B19" s="1" t="s">
        <v>19</v>
      </c>
      <c r="C19" s="6">
        <v>350</v>
      </c>
      <c r="D19" s="6"/>
      <c r="E19" s="7">
        <v>172</v>
      </c>
      <c r="F19" s="6">
        <f t="shared" si="3"/>
        <v>178</v>
      </c>
      <c r="G19" s="7">
        <v>170</v>
      </c>
      <c r="H19" s="6">
        <f t="shared" si="1"/>
        <v>180</v>
      </c>
      <c r="J19" s="8">
        <v>350</v>
      </c>
      <c r="L19" s="8"/>
      <c r="O19" s="1">
        <v>350</v>
      </c>
      <c r="P19" s="1">
        <f t="shared" si="2"/>
        <v>0</v>
      </c>
    </row>
    <row r="20" spans="1:16" x14ac:dyDescent="0.2">
      <c r="A20" s="1">
        <v>4150</v>
      </c>
      <c r="B20" s="1" t="s">
        <v>20</v>
      </c>
      <c r="C20" s="6">
        <v>200</v>
      </c>
      <c r="D20" s="6"/>
      <c r="E20" s="7">
        <v>0</v>
      </c>
      <c r="F20" s="6">
        <f t="shared" si="3"/>
        <v>200</v>
      </c>
      <c r="G20" s="7">
        <v>200</v>
      </c>
      <c r="H20" s="6">
        <f t="shared" si="1"/>
        <v>0</v>
      </c>
      <c r="J20" s="8">
        <v>200</v>
      </c>
      <c r="L20" s="8"/>
      <c r="O20" s="1">
        <v>200</v>
      </c>
      <c r="P20" s="1">
        <f t="shared" si="2"/>
        <v>0</v>
      </c>
    </row>
    <row r="21" spans="1:16" x14ac:dyDescent="0.2">
      <c r="A21" s="1">
        <v>4200</v>
      </c>
      <c r="B21" s="1" t="s">
        <v>21</v>
      </c>
      <c r="C21" s="6">
        <v>700</v>
      </c>
      <c r="D21" s="6"/>
      <c r="E21" s="7">
        <v>90</v>
      </c>
      <c r="F21" s="6">
        <f t="shared" si="3"/>
        <v>610</v>
      </c>
      <c r="G21" s="7">
        <v>600</v>
      </c>
      <c r="H21" s="6">
        <f t="shared" si="1"/>
        <v>100</v>
      </c>
      <c r="J21" s="8">
        <v>700</v>
      </c>
      <c r="L21" s="8"/>
      <c r="O21" s="1">
        <v>600</v>
      </c>
      <c r="P21" s="1">
        <f t="shared" si="2"/>
        <v>100</v>
      </c>
    </row>
    <row r="22" spans="1:16" x14ac:dyDescent="0.2">
      <c r="A22" s="1">
        <v>4210</v>
      </c>
      <c r="B22" s="1" t="s">
        <v>22</v>
      </c>
      <c r="C22" s="6">
        <v>200</v>
      </c>
      <c r="D22" s="6"/>
      <c r="E22" s="7">
        <v>57</v>
      </c>
      <c r="F22" s="6">
        <f t="shared" si="3"/>
        <v>143</v>
      </c>
      <c r="G22" s="7">
        <v>140</v>
      </c>
      <c r="H22" s="6">
        <f t="shared" si="1"/>
        <v>60</v>
      </c>
      <c r="J22" s="8">
        <v>200</v>
      </c>
      <c r="L22" s="8"/>
      <c r="O22" s="1">
        <v>200</v>
      </c>
      <c r="P22" s="1">
        <f t="shared" si="2"/>
        <v>0</v>
      </c>
    </row>
    <row r="23" spans="1:16" x14ac:dyDescent="0.2">
      <c r="A23" s="1">
        <v>4130</v>
      </c>
      <c r="B23" s="1" t="s">
        <v>23</v>
      </c>
      <c r="C23" s="9">
        <v>1750</v>
      </c>
      <c r="E23" s="7">
        <v>1650</v>
      </c>
      <c r="F23" s="6">
        <f t="shared" si="3"/>
        <v>100</v>
      </c>
      <c r="G23" s="7">
        <v>1615</v>
      </c>
      <c r="H23" s="6">
        <f t="shared" si="1"/>
        <v>135</v>
      </c>
      <c r="J23" s="10">
        <v>1750</v>
      </c>
      <c r="L23" s="8"/>
      <c r="O23" s="11">
        <v>1600</v>
      </c>
      <c r="P23" s="1">
        <f t="shared" si="2"/>
        <v>150</v>
      </c>
    </row>
    <row r="24" spans="1:16" x14ac:dyDescent="0.2">
      <c r="C24" s="6"/>
      <c r="D24" s="6">
        <f>SUM(C12:C23)</f>
        <v>9350</v>
      </c>
      <c r="E24" s="7"/>
      <c r="F24" s="6"/>
      <c r="G24" s="6"/>
      <c r="H24" s="6"/>
      <c r="K24" s="1">
        <f>SUM(J12:J23)</f>
        <v>10050</v>
      </c>
    </row>
    <row r="25" spans="1:16" x14ac:dyDescent="0.2">
      <c r="A25" s="1">
        <v>4105</v>
      </c>
      <c r="B25" s="1" t="s">
        <v>24</v>
      </c>
      <c r="C25" s="6">
        <v>900</v>
      </c>
      <c r="D25" s="6"/>
      <c r="E25" s="7">
        <v>697</v>
      </c>
      <c r="F25" s="6">
        <f t="shared" si="3"/>
        <v>203</v>
      </c>
      <c r="G25" s="6">
        <v>1194.857</v>
      </c>
      <c r="H25" s="6">
        <f t="shared" si="1"/>
        <v>-294.85699999999997</v>
      </c>
      <c r="J25" s="8">
        <v>900</v>
      </c>
      <c r="L25" s="8"/>
      <c r="O25" s="1">
        <v>850</v>
      </c>
      <c r="P25" s="1">
        <f t="shared" ref="P25:P31" si="4">SUM(J25-O25)</f>
        <v>50</v>
      </c>
    </row>
    <row r="26" spans="1:16" x14ac:dyDescent="0.2">
      <c r="A26" s="1">
        <v>4100</v>
      </c>
      <c r="B26" s="1" t="s">
        <v>25</v>
      </c>
      <c r="C26" s="7">
        <v>2400</v>
      </c>
      <c r="D26" s="12"/>
      <c r="E26" s="7">
        <v>-1170</v>
      </c>
      <c r="F26" s="7">
        <f t="shared" si="3"/>
        <v>3570</v>
      </c>
      <c r="G26" s="7">
        <v>2200</v>
      </c>
      <c r="H26" s="7">
        <f t="shared" si="1"/>
        <v>200</v>
      </c>
      <c r="I26" s="8"/>
      <c r="J26" s="8">
        <v>2400</v>
      </c>
      <c r="L26" s="8"/>
      <c r="O26" s="1">
        <v>2200</v>
      </c>
      <c r="P26" s="1">
        <f t="shared" si="4"/>
        <v>200</v>
      </c>
    </row>
    <row r="27" spans="1:16" x14ac:dyDescent="0.2">
      <c r="A27" s="1">
        <v>4110</v>
      </c>
      <c r="B27" s="1" t="s">
        <v>26</v>
      </c>
      <c r="C27" s="7">
        <v>600</v>
      </c>
      <c r="D27" s="12"/>
      <c r="E27" s="7">
        <v>0</v>
      </c>
      <c r="F27" s="7">
        <f t="shared" si="3"/>
        <v>600</v>
      </c>
      <c r="G27" s="7">
        <v>600</v>
      </c>
      <c r="H27" s="7">
        <f t="shared" si="1"/>
        <v>0</v>
      </c>
      <c r="I27" s="8"/>
      <c r="J27" s="8">
        <v>600</v>
      </c>
      <c r="L27" s="8"/>
      <c r="O27" s="1">
        <v>580</v>
      </c>
      <c r="P27" s="1">
        <f t="shared" si="4"/>
        <v>20</v>
      </c>
    </row>
    <row r="28" spans="1:16" x14ac:dyDescent="0.2">
      <c r="A28" s="1">
        <v>4120</v>
      </c>
      <c r="B28" s="1" t="s">
        <v>27</v>
      </c>
      <c r="C28" s="7">
        <v>950</v>
      </c>
      <c r="D28" s="7"/>
      <c r="E28" s="7">
        <v>1087</v>
      </c>
      <c r="F28" s="7">
        <f t="shared" si="3"/>
        <v>-137</v>
      </c>
      <c r="G28" s="7">
        <v>0</v>
      </c>
      <c r="H28" s="7">
        <f t="shared" si="1"/>
        <v>950</v>
      </c>
      <c r="I28" s="8"/>
      <c r="J28" s="8">
        <v>950</v>
      </c>
      <c r="L28" s="8"/>
      <c r="O28" s="1">
        <v>850</v>
      </c>
      <c r="P28" s="1">
        <f t="shared" si="4"/>
        <v>100</v>
      </c>
    </row>
    <row r="29" spans="1:16" x14ac:dyDescent="0.2">
      <c r="A29" s="1">
        <v>4090</v>
      </c>
      <c r="B29" s="1" t="s">
        <v>28</v>
      </c>
      <c r="C29" s="22">
        <v>250</v>
      </c>
      <c r="D29" s="6"/>
      <c r="E29" s="7">
        <v>62</v>
      </c>
      <c r="F29" s="7">
        <f t="shared" si="3"/>
        <v>188</v>
      </c>
      <c r="G29" s="8">
        <v>40</v>
      </c>
      <c r="H29" s="7">
        <f t="shared" si="1"/>
        <v>210</v>
      </c>
      <c r="I29" s="8"/>
      <c r="J29" s="8">
        <v>250</v>
      </c>
      <c r="L29" s="8"/>
      <c r="O29" s="1">
        <v>220</v>
      </c>
      <c r="P29" s="1">
        <f t="shared" si="4"/>
        <v>30</v>
      </c>
    </row>
    <row r="30" spans="1:16" x14ac:dyDescent="0.2">
      <c r="A30" s="1">
        <v>4125</v>
      </c>
      <c r="B30" s="1" t="s">
        <v>29</v>
      </c>
      <c r="C30" s="6">
        <v>1450</v>
      </c>
      <c r="D30" s="6"/>
      <c r="E30" s="7">
        <v>380</v>
      </c>
      <c r="F30" s="6">
        <f t="shared" si="3"/>
        <v>1070</v>
      </c>
      <c r="G30" s="6">
        <v>1400</v>
      </c>
      <c r="H30" s="6">
        <f t="shared" si="1"/>
        <v>50</v>
      </c>
      <c r="J30" s="8">
        <v>1450</v>
      </c>
      <c r="L30" s="8"/>
      <c r="O30" s="1">
        <v>1250</v>
      </c>
      <c r="P30" s="1">
        <f t="shared" si="4"/>
        <v>200</v>
      </c>
    </row>
    <row r="31" spans="1:16" x14ac:dyDescent="0.2">
      <c r="A31" s="1">
        <v>4250</v>
      </c>
      <c r="B31" s="1" t="s">
        <v>30</v>
      </c>
      <c r="C31" s="9">
        <v>2500</v>
      </c>
      <c r="E31" s="7">
        <v>0</v>
      </c>
      <c r="F31" s="6">
        <f t="shared" si="3"/>
        <v>2500</v>
      </c>
      <c r="G31" s="6">
        <v>2500</v>
      </c>
      <c r="H31" s="6">
        <f t="shared" si="1"/>
        <v>0</v>
      </c>
      <c r="J31" s="10">
        <v>2500</v>
      </c>
      <c r="L31" s="8"/>
      <c r="O31" s="11">
        <v>2500</v>
      </c>
      <c r="P31" s="1">
        <f t="shared" si="4"/>
        <v>0</v>
      </c>
    </row>
    <row r="32" spans="1:16" x14ac:dyDescent="0.2">
      <c r="C32" s="6"/>
      <c r="D32" s="6">
        <f>SUM(C25:C31)</f>
        <v>9050</v>
      </c>
      <c r="E32" s="7"/>
      <c r="F32" s="6"/>
      <c r="G32" s="6"/>
      <c r="H32" s="6"/>
      <c r="J32" s="5"/>
      <c r="K32" s="1">
        <f>SUM(J25:J31)</f>
        <v>9050</v>
      </c>
      <c r="L32" s="5"/>
    </row>
    <row r="33" spans="1:16" x14ac:dyDescent="0.2">
      <c r="A33" s="1">
        <v>4220</v>
      </c>
      <c r="B33" s="1" t="s">
        <v>31</v>
      </c>
      <c r="C33" s="6">
        <v>500</v>
      </c>
      <c r="D33" s="6"/>
      <c r="E33" s="7">
        <v>0</v>
      </c>
      <c r="F33" s="6">
        <f t="shared" si="3"/>
        <v>500</v>
      </c>
      <c r="G33" s="6">
        <v>0</v>
      </c>
      <c r="H33" s="6">
        <f t="shared" si="1"/>
        <v>500</v>
      </c>
      <c r="J33" s="8">
        <v>500</v>
      </c>
      <c r="L33" s="8"/>
      <c r="O33" s="1">
        <v>500</v>
      </c>
      <c r="P33" s="1">
        <f t="shared" ref="P33:P38" si="5">SUM(J33-O33)</f>
        <v>0</v>
      </c>
    </row>
    <row r="34" spans="1:16" x14ac:dyDescent="0.2">
      <c r="A34" s="1">
        <v>4221</v>
      </c>
      <c r="B34" s="1" t="s">
        <v>32</v>
      </c>
      <c r="C34" s="6">
        <v>600</v>
      </c>
      <c r="D34" s="6"/>
      <c r="E34" s="7">
        <v>0</v>
      </c>
      <c r="F34" s="6">
        <f t="shared" si="3"/>
        <v>600</v>
      </c>
      <c r="G34" s="6">
        <v>0</v>
      </c>
      <c r="H34" s="6">
        <f t="shared" si="1"/>
        <v>600</v>
      </c>
      <c r="J34" s="8">
        <v>600</v>
      </c>
      <c r="L34" s="8"/>
      <c r="O34" s="1">
        <v>600</v>
      </c>
      <c r="P34" s="1">
        <f t="shared" si="5"/>
        <v>0</v>
      </c>
    </row>
    <row r="35" spans="1:16" x14ac:dyDescent="0.2">
      <c r="A35" s="1">
        <v>4226</v>
      </c>
      <c r="B35" s="1" t="s">
        <v>33</v>
      </c>
      <c r="C35" s="6">
        <v>500</v>
      </c>
      <c r="D35" s="6"/>
      <c r="E35" s="7">
        <v>0</v>
      </c>
      <c r="F35" s="6">
        <f t="shared" si="3"/>
        <v>500</v>
      </c>
      <c r="G35" s="6">
        <v>500</v>
      </c>
      <c r="H35" s="6">
        <f t="shared" si="1"/>
        <v>0</v>
      </c>
      <c r="J35" s="8">
        <v>500</v>
      </c>
      <c r="L35" s="8"/>
      <c r="O35" s="1">
        <v>500</v>
      </c>
      <c r="P35" s="1">
        <f t="shared" si="5"/>
        <v>0</v>
      </c>
    </row>
    <row r="36" spans="1:16" x14ac:dyDescent="0.2">
      <c r="A36" s="1">
        <v>4225</v>
      </c>
      <c r="B36" s="1" t="s">
        <v>34</v>
      </c>
      <c r="C36" s="6">
        <v>1400</v>
      </c>
      <c r="D36" s="6"/>
      <c r="E36" s="7">
        <v>932</v>
      </c>
      <c r="F36" s="6">
        <f t="shared" si="3"/>
        <v>468</v>
      </c>
      <c r="G36" s="6">
        <v>1000</v>
      </c>
      <c r="H36" s="6">
        <f t="shared" si="1"/>
        <v>400</v>
      </c>
      <c r="J36" s="8">
        <v>1400</v>
      </c>
      <c r="L36" s="8"/>
      <c r="O36" s="1">
        <v>1200</v>
      </c>
      <c r="P36" s="1">
        <f t="shared" si="5"/>
        <v>200</v>
      </c>
    </row>
    <row r="37" spans="1:16" x14ac:dyDescent="0.2">
      <c r="A37" s="1">
        <v>4228</v>
      </c>
      <c r="B37" s="1" t="s">
        <v>35</v>
      </c>
      <c r="C37" s="6">
        <v>100</v>
      </c>
      <c r="D37" s="6"/>
      <c r="E37" s="7">
        <v>0</v>
      </c>
      <c r="F37" s="6">
        <f t="shared" si="3"/>
        <v>100</v>
      </c>
      <c r="G37" s="6">
        <v>0</v>
      </c>
      <c r="H37" s="6">
        <f t="shared" si="1"/>
        <v>100</v>
      </c>
      <c r="J37" s="8">
        <v>100</v>
      </c>
      <c r="L37" s="8"/>
      <c r="O37" s="1">
        <v>100</v>
      </c>
      <c r="P37" s="1">
        <f t="shared" si="5"/>
        <v>0</v>
      </c>
    </row>
    <row r="38" spans="1:16" x14ac:dyDescent="0.2">
      <c r="A38" s="1">
        <v>4230</v>
      </c>
      <c r="B38" s="1" t="s">
        <v>36</v>
      </c>
      <c r="C38" s="9">
        <v>1000</v>
      </c>
      <c r="E38" s="7">
        <v>486</v>
      </c>
      <c r="F38" s="6">
        <f t="shared" si="3"/>
        <v>514</v>
      </c>
      <c r="G38" s="6">
        <v>486</v>
      </c>
      <c r="H38" s="6">
        <f t="shared" si="1"/>
        <v>514</v>
      </c>
      <c r="J38" s="10">
        <v>1000</v>
      </c>
      <c r="L38" s="8"/>
      <c r="O38" s="11">
        <v>1000</v>
      </c>
      <c r="P38" s="1">
        <f t="shared" si="5"/>
        <v>0</v>
      </c>
    </row>
    <row r="39" spans="1:16" x14ac:dyDescent="0.2">
      <c r="C39" s="6"/>
      <c r="D39" s="6">
        <f>SUM(C33:C38)</f>
        <v>4100</v>
      </c>
      <c r="E39" s="7"/>
      <c r="F39" s="6"/>
      <c r="G39" s="6"/>
      <c r="H39" s="6"/>
      <c r="J39" s="5"/>
      <c r="K39" s="1">
        <f>SUM(J33:J38)</f>
        <v>4100</v>
      </c>
      <c r="L39" s="5"/>
    </row>
    <row r="40" spans="1:16" x14ac:dyDescent="0.2">
      <c r="A40" s="1">
        <v>4410</v>
      </c>
      <c r="B40" s="1" t="s">
        <v>37</v>
      </c>
      <c r="C40" s="6">
        <v>70000</v>
      </c>
      <c r="D40" s="6"/>
      <c r="E40" s="7">
        <v>0</v>
      </c>
      <c r="F40" s="6">
        <f t="shared" si="3"/>
        <v>70000</v>
      </c>
      <c r="G40" s="6">
        <v>70000</v>
      </c>
      <c r="H40" s="6">
        <f t="shared" si="1"/>
        <v>0</v>
      </c>
      <c r="J40" s="8">
        <v>70000</v>
      </c>
      <c r="L40" s="8"/>
      <c r="O40" s="1">
        <v>64000</v>
      </c>
      <c r="P40" s="1">
        <f t="shared" ref="P40:P53" si="6">SUM(J40-O40)</f>
        <v>6000</v>
      </c>
    </row>
    <row r="41" spans="1:16" x14ac:dyDescent="0.2">
      <c r="A41" s="1">
        <v>4450</v>
      </c>
      <c r="B41" s="1" t="s">
        <v>38</v>
      </c>
      <c r="C41" s="9">
        <v>14000</v>
      </c>
      <c r="E41" s="7">
        <v>2480</v>
      </c>
      <c r="F41" s="6">
        <f t="shared" si="3"/>
        <v>11520</v>
      </c>
      <c r="G41" s="6">
        <v>12000</v>
      </c>
      <c r="H41" s="6">
        <f t="shared" si="1"/>
        <v>2000</v>
      </c>
      <c r="J41" s="10">
        <v>14000</v>
      </c>
      <c r="L41" s="8"/>
      <c r="O41" s="11">
        <v>8000</v>
      </c>
      <c r="P41" s="1">
        <f t="shared" si="6"/>
        <v>6000</v>
      </c>
    </row>
    <row r="42" spans="1:16" x14ac:dyDescent="0.2">
      <c r="C42" s="6"/>
      <c r="D42" s="6">
        <f>SUM(C40:C41)</f>
        <v>84000</v>
      </c>
      <c r="E42" s="7"/>
      <c r="F42" s="6"/>
      <c r="G42" s="6"/>
      <c r="H42" s="6"/>
      <c r="J42" s="5" t="s">
        <v>39</v>
      </c>
      <c r="K42" s="1">
        <f>SUM(J40:J41)</f>
        <v>84000</v>
      </c>
      <c r="L42" s="5"/>
      <c r="P42" s="1" t="e">
        <f t="shared" si="6"/>
        <v>#VALUE!</v>
      </c>
    </row>
    <row r="43" spans="1:16" x14ac:dyDescent="0.2">
      <c r="A43" s="1">
        <v>4416</v>
      </c>
      <c r="B43" s="8" t="s">
        <v>40</v>
      </c>
      <c r="C43" s="7">
        <v>8500</v>
      </c>
      <c r="D43" s="7"/>
      <c r="E43" s="7">
        <v>18</v>
      </c>
      <c r="F43" s="7">
        <f>SUM(C43-E43)</f>
        <v>8482</v>
      </c>
      <c r="G43" s="7">
        <v>8500</v>
      </c>
      <c r="H43" s="7">
        <f>SUM(C43-G43)</f>
        <v>0</v>
      </c>
      <c r="I43" s="8"/>
      <c r="J43" s="8">
        <v>8500</v>
      </c>
      <c r="L43" s="8"/>
      <c r="O43" s="1">
        <v>8500</v>
      </c>
      <c r="P43" s="1">
        <f t="shared" si="6"/>
        <v>0</v>
      </c>
    </row>
    <row r="44" spans="1:16" x14ac:dyDescent="0.2">
      <c r="A44" s="1">
        <v>4415</v>
      </c>
      <c r="B44" s="8" t="s">
        <v>41</v>
      </c>
      <c r="C44" s="7">
        <v>3000</v>
      </c>
      <c r="D44" s="7"/>
      <c r="E44" s="7">
        <v>170</v>
      </c>
      <c r="F44" s="7">
        <f>SUM(C44-E44)</f>
        <v>2830</v>
      </c>
      <c r="G44" s="7">
        <v>3000</v>
      </c>
      <c r="H44" s="7">
        <f>SUM(C44-G44)</f>
        <v>0</v>
      </c>
      <c r="I44" s="8"/>
      <c r="J44" s="8">
        <v>3000</v>
      </c>
      <c r="L44" s="8"/>
      <c r="O44" s="1">
        <v>3000</v>
      </c>
      <c r="P44" s="1">
        <f t="shared" si="6"/>
        <v>0</v>
      </c>
    </row>
    <row r="45" spans="1:16" x14ac:dyDescent="0.2">
      <c r="A45" s="1">
        <v>4500</v>
      </c>
      <c r="B45" s="8" t="s">
        <v>42</v>
      </c>
      <c r="C45" s="7">
        <v>20000</v>
      </c>
      <c r="D45" s="7"/>
      <c r="E45" s="7">
        <v>1334</v>
      </c>
      <c r="F45" s="7">
        <f>SUM(C45-E45)</f>
        <v>18666</v>
      </c>
      <c r="G45" s="7">
        <v>18666</v>
      </c>
      <c r="H45" s="7">
        <v>0</v>
      </c>
      <c r="I45" s="8"/>
      <c r="J45" s="8">
        <v>20000</v>
      </c>
      <c r="L45" s="8"/>
      <c r="O45" s="1">
        <v>20000</v>
      </c>
      <c r="P45" s="1">
        <f t="shared" si="6"/>
        <v>0</v>
      </c>
    </row>
    <row r="46" spans="1:16" x14ac:dyDescent="0.2">
      <c r="A46" s="1">
        <v>4420</v>
      </c>
      <c r="B46" s="8" t="s">
        <v>43</v>
      </c>
      <c r="C46" s="7">
        <v>12000</v>
      </c>
      <c r="D46" s="7"/>
      <c r="E46" s="7">
        <v>86</v>
      </c>
      <c r="F46" s="7">
        <f>SUM(C46-E46)</f>
        <v>11914</v>
      </c>
      <c r="G46" s="7">
        <v>12000</v>
      </c>
      <c r="H46" s="7">
        <v>0</v>
      </c>
      <c r="I46" s="8"/>
      <c r="J46" s="8">
        <v>12000</v>
      </c>
      <c r="L46" s="8"/>
      <c r="O46" s="1">
        <v>12000</v>
      </c>
      <c r="P46" s="1">
        <f t="shared" si="6"/>
        <v>0</v>
      </c>
    </row>
    <row r="47" spans="1:16" x14ac:dyDescent="0.2">
      <c r="A47" s="1">
        <v>4427</v>
      </c>
      <c r="B47" s="1" t="s">
        <v>44</v>
      </c>
      <c r="C47" s="6">
        <v>500</v>
      </c>
      <c r="D47" s="6"/>
      <c r="E47" s="7">
        <v>0</v>
      </c>
      <c r="F47" s="6">
        <f t="shared" si="3"/>
        <v>500</v>
      </c>
      <c r="G47" s="6">
        <v>0</v>
      </c>
      <c r="H47" s="6">
        <f t="shared" si="1"/>
        <v>500</v>
      </c>
      <c r="J47" s="8">
        <v>500</v>
      </c>
      <c r="L47" s="8"/>
      <c r="O47" s="1">
        <v>500</v>
      </c>
      <c r="P47" s="1">
        <f t="shared" si="6"/>
        <v>0</v>
      </c>
    </row>
    <row r="48" spans="1:16" x14ac:dyDescent="0.2">
      <c r="A48" s="1">
        <v>4423</v>
      </c>
      <c r="B48" s="1" t="s">
        <v>45</v>
      </c>
      <c r="C48" s="6">
        <v>600</v>
      </c>
      <c r="D48" s="6"/>
      <c r="E48" s="7">
        <v>0</v>
      </c>
      <c r="F48" s="6">
        <f t="shared" si="3"/>
        <v>600</v>
      </c>
      <c r="G48" s="6">
        <v>0</v>
      </c>
      <c r="H48" s="6">
        <f t="shared" si="1"/>
        <v>600</v>
      </c>
      <c r="J48" s="8">
        <v>600</v>
      </c>
      <c r="L48" s="8"/>
      <c r="O48" s="1">
        <v>600</v>
      </c>
      <c r="P48" s="1">
        <f t="shared" si="6"/>
        <v>0</v>
      </c>
    </row>
    <row r="49" spans="1:16" x14ac:dyDescent="0.2">
      <c r="A49" s="1">
        <v>4429</v>
      </c>
      <c r="B49" s="1" t="s">
        <v>46</v>
      </c>
      <c r="C49" s="6">
        <v>500</v>
      </c>
      <c r="D49" s="6"/>
      <c r="E49" s="7">
        <v>0</v>
      </c>
      <c r="F49" s="6">
        <f t="shared" si="3"/>
        <v>500</v>
      </c>
      <c r="G49" s="6">
        <v>0</v>
      </c>
      <c r="H49" s="6">
        <f t="shared" si="1"/>
        <v>500</v>
      </c>
      <c r="J49" s="8">
        <v>500</v>
      </c>
      <c r="L49" s="8"/>
      <c r="O49" s="1">
        <v>500</v>
      </c>
      <c r="P49" s="1">
        <f t="shared" si="6"/>
        <v>0</v>
      </c>
    </row>
    <row r="50" spans="1:16" x14ac:dyDescent="0.2">
      <c r="A50" s="1">
        <v>4510</v>
      </c>
      <c r="B50" s="1" t="s">
        <v>47</v>
      </c>
      <c r="C50" s="6">
        <v>1000</v>
      </c>
      <c r="D50" s="6"/>
      <c r="E50" s="7">
        <v>235</v>
      </c>
      <c r="F50" s="6">
        <f t="shared" si="3"/>
        <v>765</v>
      </c>
      <c r="G50" s="6">
        <v>335</v>
      </c>
      <c r="H50" s="6">
        <f t="shared" si="1"/>
        <v>665</v>
      </c>
      <c r="J50" s="8">
        <v>1000</v>
      </c>
      <c r="L50" s="8"/>
      <c r="O50" s="1">
        <v>1000</v>
      </c>
      <c r="P50" s="1">
        <f t="shared" si="6"/>
        <v>0</v>
      </c>
    </row>
    <row r="51" spans="1:16" x14ac:dyDescent="0.2">
      <c r="A51" s="1">
        <v>4520</v>
      </c>
      <c r="B51" s="8" t="s">
        <v>48</v>
      </c>
      <c r="C51" s="7">
        <v>1000</v>
      </c>
      <c r="D51" s="7"/>
      <c r="E51" s="7">
        <v>0</v>
      </c>
      <c r="F51" s="6">
        <f t="shared" si="3"/>
        <v>1000</v>
      </c>
      <c r="G51" s="6">
        <v>1000</v>
      </c>
      <c r="H51" s="6">
        <f t="shared" si="1"/>
        <v>0</v>
      </c>
      <c r="I51" s="8"/>
      <c r="J51" s="8">
        <v>1000</v>
      </c>
      <c r="L51" s="8"/>
      <c r="O51" s="1">
        <v>1000</v>
      </c>
      <c r="P51" s="1">
        <f t="shared" si="6"/>
        <v>0</v>
      </c>
    </row>
    <row r="52" spans="1:16" x14ac:dyDescent="0.2">
      <c r="A52" s="1">
        <v>4426</v>
      </c>
      <c r="B52" s="8" t="s">
        <v>49</v>
      </c>
      <c r="C52" s="7">
        <v>500</v>
      </c>
      <c r="D52" s="7"/>
      <c r="E52" s="7">
        <v>18</v>
      </c>
      <c r="F52" s="7">
        <f t="shared" si="3"/>
        <v>482</v>
      </c>
      <c r="G52" s="7">
        <v>300</v>
      </c>
      <c r="H52" s="7">
        <f t="shared" si="1"/>
        <v>200</v>
      </c>
      <c r="I52" s="8"/>
      <c r="J52" s="8">
        <v>500</v>
      </c>
      <c r="L52" s="8"/>
      <c r="O52" s="1">
        <v>500</v>
      </c>
      <c r="P52" s="1">
        <f t="shared" si="6"/>
        <v>0</v>
      </c>
    </row>
    <row r="53" spans="1:16" x14ac:dyDescent="0.2">
      <c r="A53" s="1">
        <v>4428</v>
      </c>
      <c r="B53" s="8" t="s">
        <v>50</v>
      </c>
      <c r="C53" s="23">
        <v>2500</v>
      </c>
      <c r="D53" s="8"/>
      <c r="E53" s="7">
        <v>0</v>
      </c>
      <c r="F53" s="7">
        <f t="shared" si="3"/>
        <v>2500</v>
      </c>
      <c r="G53" s="7">
        <v>2500</v>
      </c>
      <c r="H53" s="7">
        <v>0</v>
      </c>
      <c r="I53" s="8"/>
      <c r="J53" s="10">
        <v>2500</v>
      </c>
      <c r="L53" s="24">
        <v>1350</v>
      </c>
      <c r="O53" s="11">
        <v>2500</v>
      </c>
      <c r="P53" s="1">
        <f t="shared" si="6"/>
        <v>0</v>
      </c>
    </row>
    <row r="54" spans="1:16" x14ac:dyDescent="0.2">
      <c r="B54" s="8"/>
      <c r="C54" s="7"/>
      <c r="D54" s="8"/>
      <c r="E54" s="7"/>
      <c r="F54" s="7"/>
      <c r="G54" s="7"/>
      <c r="H54" s="7"/>
      <c r="I54" s="8"/>
      <c r="J54" s="8"/>
      <c r="L54" s="8"/>
    </row>
    <row r="55" spans="1:16" ht="20.25" customHeight="1" x14ac:dyDescent="0.2">
      <c r="C55" s="6"/>
      <c r="D55" s="6">
        <f>SUM(C43:C53)</f>
        <v>50100</v>
      </c>
      <c r="E55" s="7"/>
      <c r="F55" s="6"/>
      <c r="G55" s="6"/>
      <c r="H55" s="12"/>
      <c r="J55" s="5"/>
      <c r="K55" s="1">
        <f>SUM(J43:J53)</f>
        <v>50100</v>
      </c>
      <c r="L55" s="5"/>
    </row>
    <row r="56" spans="1:16" x14ac:dyDescent="0.2">
      <c r="C56" s="6"/>
      <c r="D56" s="6"/>
      <c r="E56" s="7"/>
      <c r="F56" s="6"/>
      <c r="G56" s="6"/>
      <c r="H56" s="12"/>
      <c r="J56" s="5"/>
      <c r="L56" s="5"/>
    </row>
    <row r="57" spans="1:16" x14ac:dyDescent="0.2">
      <c r="A57" s="1">
        <v>4700</v>
      </c>
      <c r="B57" s="1" t="s">
        <v>51</v>
      </c>
      <c r="C57" s="6">
        <v>20500</v>
      </c>
      <c r="D57" s="6"/>
      <c r="E57" s="7">
        <v>9750</v>
      </c>
      <c r="F57" s="6">
        <f t="shared" si="3"/>
        <v>10750</v>
      </c>
      <c r="G57" s="6">
        <v>20500</v>
      </c>
      <c r="H57" s="7">
        <f t="shared" si="1"/>
        <v>0</v>
      </c>
      <c r="J57" s="8">
        <v>20500</v>
      </c>
      <c r="L57" s="8"/>
      <c r="O57" s="1">
        <v>19500</v>
      </c>
      <c r="P57" s="1">
        <f>SUM(J57-O57)</f>
        <v>1000</v>
      </c>
    </row>
    <row r="58" spans="1:16" x14ac:dyDescent="0.2">
      <c r="A58" s="1">
        <v>4720</v>
      </c>
      <c r="B58" s="1" t="s">
        <v>52</v>
      </c>
      <c r="C58" s="9">
        <v>21000</v>
      </c>
      <c r="E58" s="7">
        <v>0</v>
      </c>
      <c r="F58" s="6">
        <f t="shared" si="3"/>
        <v>21000</v>
      </c>
      <c r="G58" s="6">
        <v>20000</v>
      </c>
      <c r="H58" s="7">
        <f t="shared" si="1"/>
        <v>1000</v>
      </c>
      <c r="J58" s="13">
        <v>21000</v>
      </c>
      <c r="L58" s="13"/>
      <c r="O58" s="14">
        <v>18000</v>
      </c>
      <c r="P58" s="1">
        <f>SUM(J58-O58)</f>
        <v>3000</v>
      </c>
    </row>
    <row r="59" spans="1:16" x14ac:dyDescent="0.2">
      <c r="C59" s="6"/>
      <c r="D59" s="6">
        <f>SUM(C57:C58)</f>
        <v>41500</v>
      </c>
      <c r="E59" s="7"/>
      <c r="F59" s="6"/>
      <c r="G59" s="6"/>
      <c r="H59" s="7">
        <f t="shared" si="1"/>
        <v>0</v>
      </c>
      <c r="J59" s="5"/>
      <c r="K59" s="1">
        <f>SUM(J57:J58)</f>
        <v>41500</v>
      </c>
      <c r="L59" s="5"/>
      <c r="O59" s="14"/>
    </row>
    <row r="60" spans="1:16" x14ac:dyDescent="0.2">
      <c r="A60" s="1">
        <v>4810</v>
      </c>
      <c r="B60" s="1" t="s">
        <v>53</v>
      </c>
      <c r="C60" s="6">
        <v>5000</v>
      </c>
      <c r="D60" s="6"/>
      <c r="E60" s="7">
        <v>1500</v>
      </c>
      <c r="F60" s="6">
        <f t="shared" si="3"/>
        <v>3500</v>
      </c>
      <c r="G60" s="6">
        <v>5000</v>
      </c>
      <c r="H60" s="7">
        <f t="shared" si="1"/>
        <v>0</v>
      </c>
      <c r="J60" s="8">
        <v>5000</v>
      </c>
      <c r="L60" s="8"/>
      <c r="O60" s="1">
        <v>5000</v>
      </c>
      <c r="P60" s="1">
        <f>SUM(J60-O60)</f>
        <v>0</v>
      </c>
    </row>
    <row r="61" spans="1:16" x14ac:dyDescent="0.2">
      <c r="A61" s="1">
        <v>4820</v>
      </c>
      <c r="B61" s="1" t="s">
        <v>54</v>
      </c>
      <c r="C61" s="6">
        <v>8000</v>
      </c>
      <c r="D61" s="6"/>
      <c r="E61" s="7">
        <v>3250</v>
      </c>
      <c r="F61" s="6">
        <f t="shared" si="3"/>
        <v>4750</v>
      </c>
      <c r="G61" s="6">
        <v>8000</v>
      </c>
      <c r="H61" s="7">
        <f t="shared" si="1"/>
        <v>0</v>
      </c>
      <c r="J61" s="8">
        <v>8000</v>
      </c>
      <c r="L61" s="8"/>
      <c r="O61" s="1">
        <v>8000</v>
      </c>
      <c r="P61" s="1">
        <f>SUM(J61-O61)</f>
        <v>0</v>
      </c>
    </row>
    <row r="62" spans="1:16" x14ac:dyDescent="0.2">
      <c r="A62" s="1">
        <v>4825</v>
      </c>
      <c r="B62" s="1" t="s">
        <v>55</v>
      </c>
      <c r="C62" s="6">
        <v>2000</v>
      </c>
      <c r="D62" s="6"/>
      <c r="E62" s="7">
        <v>1956</v>
      </c>
      <c r="F62" s="6">
        <f t="shared" si="3"/>
        <v>44</v>
      </c>
      <c r="G62" s="6">
        <v>2000</v>
      </c>
      <c r="H62" s="7">
        <f t="shared" si="1"/>
        <v>0</v>
      </c>
      <c r="J62" s="8">
        <v>2000</v>
      </c>
      <c r="L62" s="8"/>
      <c r="O62" s="1">
        <v>2000</v>
      </c>
      <c r="P62" s="1">
        <f>SUM(J62-O62)</f>
        <v>0</v>
      </c>
    </row>
    <row r="63" spans="1:16" x14ac:dyDescent="0.2">
      <c r="A63" s="1">
        <v>4840</v>
      </c>
      <c r="B63" s="1" t="s">
        <v>56</v>
      </c>
      <c r="C63" s="6">
        <v>2000</v>
      </c>
      <c r="D63" s="6"/>
      <c r="E63" s="7">
        <v>2000</v>
      </c>
      <c r="F63" s="6">
        <f t="shared" si="3"/>
        <v>0</v>
      </c>
      <c r="G63" s="6">
        <v>2000</v>
      </c>
      <c r="H63" s="7">
        <f t="shared" si="1"/>
        <v>0</v>
      </c>
      <c r="J63" s="8">
        <v>2000</v>
      </c>
      <c r="L63" s="8"/>
      <c r="O63" s="1">
        <v>2000</v>
      </c>
      <c r="P63" s="1">
        <f>SUM(J63-O63)</f>
        <v>0</v>
      </c>
    </row>
    <row r="64" spans="1:16" x14ac:dyDescent="0.2">
      <c r="A64" s="1">
        <v>4830</v>
      </c>
      <c r="B64" s="1" t="s">
        <v>57</v>
      </c>
      <c r="C64" s="9">
        <v>3820</v>
      </c>
      <c r="E64" s="7">
        <v>1983</v>
      </c>
      <c r="F64" s="6">
        <f t="shared" si="3"/>
        <v>1837</v>
      </c>
      <c r="G64" s="6">
        <v>3633</v>
      </c>
      <c r="H64" s="7">
        <f t="shared" si="1"/>
        <v>187</v>
      </c>
      <c r="J64" s="10">
        <v>3820</v>
      </c>
      <c r="L64" s="8"/>
      <c r="O64" s="11">
        <v>2580</v>
      </c>
      <c r="P64" s="1">
        <f>SUM(J64-O64)</f>
        <v>1240</v>
      </c>
    </row>
    <row r="65" spans="1:14" ht="15.75" customHeight="1" x14ac:dyDescent="0.2">
      <c r="C65" s="6"/>
      <c r="D65" s="6">
        <f>SUM(C60:C64)</f>
        <v>20820</v>
      </c>
      <c r="E65" s="6"/>
      <c r="F65" s="6"/>
      <c r="G65" s="6"/>
      <c r="H65" s="1">
        <f>SUM(H6:H64)</f>
        <v>22649.59</v>
      </c>
      <c r="J65" s="5"/>
      <c r="K65" s="1">
        <f>SUM(J60:J64)</f>
        <v>20820</v>
      </c>
    </row>
    <row r="66" spans="1:14" ht="15.75" x14ac:dyDescent="0.25">
      <c r="C66" s="6"/>
      <c r="D66" s="6">
        <f>SUM(D6:D65)</f>
        <v>312260</v>
      </c>
      <c r="E66" s="6"/>
      <c r="F66" s="6"/>
      <c r="G66" s="6" t="s">
        <v>58</v>
      </c>
      <c r="J66" s="15">
        <f>SUM(J6:J64)</f>
        <v>322380</v>
      </c>
      <c r="K66" s="1">
        <f>SUM(K6:K65)</f>
        <v>322380</v>
      </c>
    </row>
    <row r="67" spans="1:14" ht="15.75" x14ac:dyDescent="0.25">
      <c r="B67" s="16" t="s">
        <v>59</v>
      </c>
      <c r="C67" s="6"/>
      <c r="D67" s="6"/>
      <c r="E67" s="6"/>
      <c r="F67" s="6"/>
      <c r="G67" s="6"/>
      <c r="J67" s="5"/>
      <c r="L67" s="16"/>
    </row>
    <row r="68" spans="1:14" x14ac:dyDescent="0.2">
      <c r="A68" s="1">
        <v>1076</v>
      </c>
      <c r="B68" s="1" t="s">
        <v>60</v>
      </c>
      <c r="C68" s="6">
        <v>-305586</v>
      </c>
      <c r="D68" s="6"/>
      <c r="E68" s="6"/>
      <c r="F68" s="6"/>
      <c r="G68" s="6"/>
    </row>
    <row r="69" spans="1:14" x14ac:dyDescent="0.2">
      <c r="A69" s="1">
        <v>1120</v>
      </c>
      <c r="B69" s="1" t="s">
        <v>61</v>
      </c>
      <c r="C69" s="6">
        <v>-8000</v>
      </c>
      <c r="D69" s="6"/>
      <c r="E69" s="6"/>
      <c r="F69" s="6"/>
      <c r="G69" s="6"/>
      <c r="J69" s="1">
        <f>-L718002-8000</f>
        <v>-8000</v>
      </c>
      <c r="M69" s="5"/>
    </row>
    <row r="70" spans="1:14" x14ac:dyDescent="0.2">
      <c r="A70" s="1">
        <v>1110</v>
      </c>
      <c r="B70" s="1" t="s">
        <v>62</v>
      </c>
      <c r="C70" s="6">
        <v>-13000</v>
      </c>
      <c r="D70" s="6"/>
      <c r="E70" s="6"/>
      <c r="F70" s="6"/>
      <c r="G70" s="6"/>
      <c r="J70" s="1">
        <v>-13000</v>
      </c>
    </row>
    <row r="71" spans="1:14" x14ac:dyDescent="0.2">
      <c r="A71" s="1">
        <v>1130</v>
      </c>
      <c r="B71" s="1" t="s">
        <v>63</v>
      </c>
      <c r="C71" s="6">
        <v>0</v>
      </c>
      <c r="D71" s="6">
        <f>SUM(C69+C70+C71+C72+C73)</f>
        <v>-21580</v>
      </c>
      <c r="E71" s="6"/>
      <c r="F71" s="6"/>
      <c r="G71" s="6"/>
      <c r="J71" s="1">
        <v>0</v>
      </c>
    </row>
    <row r="72" spans="1:14" x14ac:dyDescent="0.2">
      <c r="A72" s="1">
        <v>1140</v>
      </c>
      <c r="B72" s="1" t="s">
        <v>64</v>
      </c>
      <c r="C72" s="6">
        <v>-480</v>
      </c>
      <c r="D72" s="6"/>
      <c r="E72" s="6"/>
      <c r="F72" s="6"/>
      <c r="G72" s="6"/>
      <c r="J72" s="1">
        <v>-480</v>
      </c>
    </row>
    <row r="73" spans="1:14" x14ac:dyDescent="0.2">
      <c r="A73" s="1">
        <v>1090</v>
      </c>
      <c r="B73" s="1" t="s">
        <v>65</v>
      </c>
      <c r="C73" s="6">
        <v>-100</v>
      </c>
      <c r="D73" s="6"/>
      <c r="E73" s="6"/>
      <c r="F73" s="6"/>
      <c r="G73" s="6"/>
      <c r="J73" s="1">
        <v>-100</v>
      </c>
    </row>
    <row r="74" spans="1:14" x14ac:dyDescent="0.2">
      <c r="A74" s="1">
        <v>1101</v>
      </c>
      <c r="B74" s="1" t="s">
        <v>66</v>
      </c>
      <c r="C74" s="6">
        <v>0</v>
      </c>
      <c r="D74" s="6"/>
      <c r="E74" s="6"/>
      <c r="F74" s="6"/>
      <c r="G74" s="6"/>
      <c r="J74" s="1">
        <v>0</v>
      </c>
    </row>
    <row r="75" spans="1:14" x14ac:dyDescent="0.2">
      <c r="C75" s="9"/>
      <c r="E75" s="6"/>
      <c r="F75" s="6"/>
      <c r="G75" s="6"/>
      <c r="K75" s="1">
        <f>SUM(J68:J75)</f>
        <v>-21580</v>
      </c>
    </row>
    <row r="76" spans="1:14" x14ac:dyDescent="0.2">
      <c r="C76" s="6"/>
      <c r="D76" s="7">
        <f>SUM(C68:C75)</f>
        <v>-327166</v>
      </c>
      <c r="E76" s="6"/>
      <c r="F76" s="6"/>
      <c r="G76" s="6"/>
    </row>
    <row r="77" spans="1:14" x14ac:dyDescent="0.2">
      <c r="C77" s="6"/>
      <c r="D77" s="6"/>
      <c r="E77" s="6"/>
      <c r="F77" s="6"/>
      <c r="G77" s="6" t="s">
        <v>79</v>
      </c>
      <c r="K77" s="17">
        <v>301018</v>
      </c>
    </row>
    <row r="78" spans="1:14" x14ac:dyDescent="0.2">
      <c r="C78" s="6"/>
      <c r="D78" s="6"/>
      <c r="E78" s="6"/>
      <c r="F78" s="6"/>
      <c r="G78" s="18">
        <v>0.05</v>
      </c>
      <c r="K78" s="17">
        <v>316069</v>
      </c>
    </row>
    <row r="79" spans="1:14" x14ac:dyDescent="0.2">
      <c r="C79" s="6"/>
      <c r="D79" s="6"/>
      <c r="E79" s="6"/>
      <c r="F79" s="6"/>
      <c r="G79" s="18">
        <v>7.0000000000000007E-2</v>
      </c>
      <c r="K79" s="17">
        <v>322090</v>
      </c>
    </row>
    <row r="80" spans="1:14" x14ac:dyDescent="0.2">
      <c r="C80" s="6"/>
      <c r="D80" s="6"/>
      <c r="E80" s="6"/>
      <c r="F80" s="6"/>
      <c r="G80" s="6" t="s">
        <v>67</v>
      </c>
      <c r="K80" s="17">
        <v>305586</v>
      </c>
      <c r="M80" s="5"/>
      <c r="N80" s="5"/>
    </row>
    <row r="81" spans="2:10" x14ac:dyDescent="0.2">
      <c r="C81" s="6"/>
      <c r="D81" s="6"/>
      <c r="E81" s="6"/>
      <c r="F81" s="6"/>
      <c r="G81" s="6"/>
    </row>
    <row r="82" spans="2:10" ht="15.75" x14ac:dyDescent="0.25">
      <c r="B82" s="16" t="s">
        <v>68</v>
      </c>
      <c r="C82" s="6"/>
      <c r="D82" s="6"/>
      <c r="E82" s="6"/>
      <c r="F82" s="6"/>
      <c r="G82" s="6"/>
    </row>
    <row r="83" spans="2:10" x14ac:dyDescent="0.2">
      <c r="B83" s="1" t="s">
        <v>69</v>
      </c>
      <c r="C83" s="6">
        <v>0</v>
      </c>
      <c r="D83" s="6"/>
      <c r="E83" s="6">
        <v>0</v>
      </c>
      <c r="F83" s="6">
        <f t="shared" ref="F83:F84" si="7">SUM(C83-E83)</f>
        <v>0</v>
      </c>
      <c r="G83" s="6">
        <v>0</v>
      </c>
      <c r="J83" s="1">
        <v>0</v>
      </c>
    </row>
    <row r="84" spans="2:10" x14ac:dyDescent="0.2">
      <c r="B84" s="1" t="s">
        <v>70</v>
      </c>
      <c r="C84" s="6">
        <v>15640</v>
      </c>
      <c r="D84" s="6"/>
      <c r="E84" s="6">
        <v>622</v>
      </c>
      <c r="F84" s="6">
        <f t="shared" si="7"/>
        <v>15018</v>
      </c>
      <c r="G84" s="6">
        <v>0</v>
      </c>
      <c r="H84" s="6">
        <f>SUM(C84-G84)</f>
        <v>15640</v>
      </c>
      <c r="J84" s="11">
        <v>15640</v>
      </c>
    </row>
    <row r="85" spans="2:10" x14ac:dyDescent="0.2">
      <c r="B85" s="1" t="s">
        <v>71</v>
      </c>
      <c r="C85" s="9">
        <v>0</v>
      </c>
      <c r="D85" s="6"/>
      <c r="E85" s="6">
        <v>0</v>
      </c>
      <c r="F85" s="6">
        <v>0</v>
      </c>
      <c r="G85" s="6">
        <v>0</v>
      </c>
      <c r="J85" s="11">
        <v>0</v>
      </c>
    </row>
    <row r="86" spans="2:10" x14ac:dyDescent="0.2">
      <c r="B86" s="1" t="s">
        <v>72</v>
      </c>
      <c r="C86" s="9">
        <v>0</v>
      </c>
      <c r="D86" s="6">
        <f>+C86</f>
        <v>0</v>
      </c>
      <c r="E86" s="6">
        <v>0</v>
      </c>
      <c r="F86" s="6">
        <v>0</v>
      </c>
      <c r="G86" s="6">
        <v>0</v>
      </c>
      <c r="J86" s="11"/>
    </row>
    <row r="87" spans="2:10" x14ac:dyDescent="0.2">
      <c r="B87" s="1" t="s">
        <v>73</v>
      </c>
      <c r="C87" s="6"/>
      <c r="D87" s="6"/>
      <c r="E87" s="6"/>
      <c r="F87" s="6"/>
      <c r="G87" s="6"/>
    </row>
    <row r="88" spans="2:10" x14ac:dyDescent="0.2">
      <c r="B88" s="1" t="s">
        <v>74</v>
      </c>
      <c r="C88" s="6"/>
      <c r="D88" s="6"/>
      <c r="E88" s="6"/>
      <c r="F88" s="6"/>
      <c r="G88" s="6"/>
    </row>
    <row r="89" spans="2:10" x14ac:dyDescent="0.2">
      <c r="C89" s="6"/>
      <c r="D89" s="6"/>
      <c r="E89" s="6"/>
      <c r="F89" s="6"/>
      <c r="G89" s="6"/>
    </row>
    <row r="90" spans="2:10" ht="15.75" x14ac:dyDescent="0.25">
      <c r="B90" s="16" t="s">
        <v>75</v>
      </c>
      <c r="C90" s="19">
        <f>SUM(C6:C86)</f>
        <v>734</v>
      </c>
      <c r="D90" s="19">
        <f>SUM(D6:D86)</f>
        <v>275774</v>
      </c>
      <c r="E90" s="19">
        <f>SUM(E6:E86)</f>
        <v>80043</v>
      </c>
      <c r="F90" s="19">
        <f>SUM(F6:F86)</f>
        <v>247857</v>
      </c>
      <c r="G90" s="19">
        <f>SUM(G6:G64)</f>
        <v>288516.41000000003</v>
      </c>
      <c r="J90" s="16">
        <f>SUM(J66:J86)</f>
        <v>316440</v>
      </c>
    </row>
    <row r="91" spans="2:10" x14ac:dyDescent="0.2">
      <c r="C91" s="6"/>
      <c r="D91" s="6"/>
      <c r="E91" s="6"/>
      <c r="F91" s="6"/>
      <c r="G91" s="6"/>
    </row>
    <row r="92" spans="2:10" x14ac:dyDescent="0.2">
      <c r="E92" s="6"/>
      <c r="F92" s="6"/>
      <c r="G92" s="20">
        <v>78753.53</v>
      </c>
      <c r="H92" s="6" t="s">
        <v>76</v>
      </c>
      <c r="I92" s="6"/>
    </row>
    <row r="93" spans="2:10" x14ac:dyDescent="0.2">
      <c r="E93" s="6"/>
      <c r="F93" s="6"/>
      <c r="G93" s="25">
        <v>153539</v>
      </c>
      <c r="H93" s="1" t="s">
        <v>77</v>
      </c>
      <c r="I93" s="6"/>
    </row>
    <row r="94" spans="2:10" x14ac:dyDescent="0.2">
      <c r="C94" s="6"/>
      <c r="D94" s="6"/>
      <c r="E94" s="6"/>
      <c r="F94" s="6"/>
      <c r="G94" s="21">
        <v>18058.5</v>
      </c>
      <c r="H94" s="1" t="s">
        <v>80</v>
      </c>
    </row>
    <row r="95" spans="2:10" x14ac:dyDescent="0.2">
      <c r="C95" s="6"/>
      <c r="D95" s="6"/>
      <c r="E95" s="6"/>
      <c r="F95" s="6"/>
      <c r="G95" s="6"/>
    </row>
    <row r="96" spans="2:10" x14ac:dyDescent="0.2">
      <c r="C96" s="6"/>
      <c r="D96" s="6"/>
      <c r="E96" s="6"/>
      <c r="F96" s="6"/>
      <c r="G96" s="6"/>
    </row>
    <row r="97" spans="3:7" x14ac:dyDescent="0.2">
      <c r="C97" s="6"/>
      <c r="D97" s="6"/>
      <c r="E97" s="6"/>
      <c r="F97" s="6"/>
      <c r="G97" s="6"/>
    </row>
    <row r="98" spans="3:7" x14ac:dyDescent="0.2">
      <c r="C98" s="6"/>
      <c r="D98" s="6"/>
      <c r="E98" s="6"/>
      <c r="F98" s="6"/>
      <c r="G98" s="6"/>
    </row>
    <row r="99" spans="3:7" x14ac:dyDescent="0.2">
      <c r="C99" s="6"/>
      <c r="D99" s="6"/>
      <c r="E99" s="6"/>
      <c r="F99" s="6"/>
      <c r="G99" s="6"/>
    </row>
    <row r="100" spans="3:7" x14ac:dyDescent="0.2">
      <c r="C100" s="6"/>
      <c r="D100" s="6"/>
      <c r="E100" s="6"/>
      <c r="F100" s="6"/>
      <c r="G100" s="6"/>
    </row>
  </sheetData>
  <pageMargins left="0.7" right="0.7" top="0.75" bottom="0.75" header="0.3" footer="0.3"/>
  <pageSetup paperSize="8"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6112-8406-4A88-859D-27FB30E9AA6E}">
  <dimension ref="A12:F20"/>
  <sheetViews>
    <sheetView tabSelected="1" workbookViewId="0">
      <selection sqref="A1:C13"/>
    </sheetView>
  </sheetViews>
  <sheetFormatPr defaultRowHeight="15" x14ac:dyDescent="0.25"/>
  <cols>
    <col min="1" max="1" width="10.7109375" customWidth="1"/>
    <col min="2" max="2" width="11.7109375" customWidth="1"/>
    <col min="3" max="3" width="66.5703125" customWidth="1"/>
    <col min="4" max="4" width="26.7109375" customWidth="1"/>
    <col min="5" max="5" width="12.28515625" customWidth="1"/>
    <col min="6" max="6" width="12.7109375" customWidth="1"/>
    <col min="7" max="7" width="16.140625" customWidth="1"/>
  </cols>
  <sheetData>
    <row r="12" spans="1:6" x14ac:dyDescent="0.25">
      <c r="A12" s="26"/>
    </row>
    <row r="15" spans="1:6" x14ac:dyDescent="0.25">
      <c r="B15" s="27"/>
      <c r="E15" s="28"/>
      <c r="F15" s="28"/>
    </row>
    <row r="16" spans="1:6" x14ac:dyDescent="0.25">
      <c r="E16" s="29"/>
      <c r="F16" s="29"/>
    </row>
    <row r="17" spans="5:6" x14ac:dyDescent="0.25">
      <c r="E17" s="28"/>
      <c r="F17" s="28"/>
    </row>
    <row r="18" spans="5:6" x14ac:dyDescent="0.25">
      <c r="E18" s="28"/>
      <c r="F18" s="28"/>
    </row>
    <row r="19" spans="5:6" x14ac:dyDescent="0.25">
      <c r="E19" s="28"/>
      <c r="F19" s="28"/>
    </row>
    <row r="20" spans="5:6" x14ac:dyDescent="0.25">
      <c r="E20" s="28"/>
      <c r="F2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Lawson</dc:creator>
  <cp:lastModifiedBy>Leanne Lawson</cp:lastModifiedBy>
  <cp:lastPrinted>2025-11-19T17:59:08Z</cp:lastPrinted>
  <dcterms:created xsi:type="dcterms:W3CDTF">2025-11-12T10:22:10Z</dcterms:created>
  <dcterms:modified xsi:type="dcterms:W3CDTF">2025-12-11T13:47:22Z</dcterms:modified>
</cp:coreProperties>
</file>