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biggintowncouncil-my.sharepoint.com/personal/leannelawson_newbiggintowncouncil_onmicrosoft_com/Documents/NBTC/Council/AUDIT &amp; FINANCE/AUDIT/Internal Auditor 2024-25/Mazars Docs/"/>
    </mc:Choice>
  </mc:AlternateContent>
  <xr:revisionPtr revIDLastSave="119" documentId="8_{60305E3F-FCED-4D34-B5AE-296E4B78C7DC}" xr6:coauthVersionLast="47" xr6:coauthVersionMax="47" xr10:uidLastSave="{7FF94B09-0900-4D75-8E76-D10F52984D6E}"/>
  <bookViews>
    <workbookView xWindow="28680" yWindow="-120" windowWidth="29040" windowHeight="15720" xr2:uid="{00000000-000D-0000-FFFF-FFFF00000000}"/>
  </bookViews>
  <sheets>
    <sheet name="Significant variances" sheetId="2" r:id="rId1"/>
    <sheet name="Example" sheetId="3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G37" i="2"/>
  <c r="G36" i="2"/>
  <c r="G35" i="2"/>
  <c r="G34" i="2"/>
  <c r="G43" i="2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G88" i="2"/>
  <c r="H88" i="2" s="1"/>
  <c r="G87" i="2"/>
  <c r="H87" i="2" s="1"/>
  <c r="G86" i="2"/>
  <c r="H86" i="2" s="1"/>
  <c r="G85" i="2"/>
  <c r="H85" i="2" s="1"/>
  <c r="G84" i="2"/>
  <c r="H84" i="2" s="1"/>
  <c r="G83" i="2"/>
  <c r="H83" i="2" s="1"/>
  <c r="G82" i="2"/>
  <c r="H82" i="2" s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I62" i="3"/>
  <c r="I53" i="3"/>
  <c r="I44" i="3"/>
  <c r="I35" i="3"/>
  <c r="G79" i="3"/>
  <c r="G78" i="3"/>
  <c r="G77" i="3"/>
  <c r="G76" i="3"/>
  <c r="G75" i="3"/>
  <c r="G74" i="3"/>
  <c r="H74" i="3" s="1"/>
  <c r="G70" i="3"/>
  <c r="G69" i="3"/>
  <c r="G68" i="3"/>
  <c r="G67" i="3"/>
  <c r="G66" i="3"/>
  <c r="G65" i="3"/>
  <c r="G61" i="3"/>
  <c r="G60" i="3"/>
  <c r="G59" i="3"/>
  <c r="G58" i="3"/>
  <c r="G57" i="3"/>
  <c r="G56" i="3"/>
  <c r="H56" i="3" s="1"/>
  <c r="G52" i="3"/>
  <c r="G51" i="3"/>
  <c r="G50" i="3"/>
  <c r="G49" i="3"/>
  <c r="G48" i="3"/>
  <c r="G47" i="3"/>
  <c r="H47" i="3" s="1"/>
  <c r="G43" i="3"/>
  <c r="G42" i="3"/>
  <c r="G41" i="3"/>
  <c r="G40" i="3"/>
  <c r="G39" i="3"/>
  <c r="G38" i="3"/>
  <c r="H38" i="3" s="1"/>
  <c r="G34" i="3"/>
  <c r="G33" i="3"/>
  <c r="G32" i="3"/>
  <c r="G31" i="3"/>
  <c r="G30" i="3"/>
  <c r="G29" i="3"/>
  <c r="H29" i="3" s="1"/>
  <c r="G25" i="3"/>
  <c r="G24" i="3"/>
  <c r="G20" i="3"/>
  <c r="H20" i="3" s="1"/>
  <c r="G53" i="2"/>
  <c r="G54" i="2"/>
  <c r="G55" i="2"/>
  <c r="G62" i="2"/>
  <c r="H62" i="2" s="1"/>
  <c r="G63" i="2"/>
  <c r="H63" i="2" s="1"/>
  <c r="G64" i="2"/>
  <c r="H64" i="2" s="1"/>
  <c r="G120" i="2"/>
  <c r="G121" i="2"/>
  <c r="G122" i="2"/>
  <c r="G129" i="2"/>
  <c r="G130" i="2"/>
  <c r="G44" i="2"/>
  <c r="G45" i="2"/>
  <c r="G46" i="2"/>
  <c r="H46" i="2" s="1"/>
  <c r="G33" i="2"/>
  <c r="G32" i="2"/>
  <c r="G31" i="2"/>
  <c r="G22" i="2"/>
  <c r="G23" i="2"/>
  <c r="G24" i="2"/>
  <c r="G132" i="2"/>
  <c r="G131" i="2"/>
  <c r="G128" i="2"/>
  <c r="G127" i="2"/>
  <c r="H127" i="2" s="1"/>
  <c r="G123" i="2"/>
  <c r="G119" i="2"/>
  <c r="G118" i="2"/>
  <c r="G65" i="2"/>
  <c r="H65" i="2" s="1"/>
  <c r="G61" i="2"/>
  <c r="H61" i="2" s="1"/>
  <c r="G60" i="2"/>
  <c r="G56" i="2"/>
  <c r="G52" i="2"/>
  <c r="G51" i="2"/>
  <c r="G47" i="2"/>
  <c r="H47" i="2" s="1"/>
  <c r="G42" i="2"/>
  <c r="G29" i="2"/>
  <c r="G25" i="2"/>
  <c r="G21" i="2"/>
  <c r="G20" i="2"/>
  <c r="H20" i="2" s="1"/>
  <c r="G115" i="2" l="1"/>
  <c r="H115" i="2" s="1"/>
  <c r="I115" i="2" s="1"/>
  <c r="G124" i="2"/>
  <c r="H124" i="2" s="1"/>
  <c r="I124" i="2" s="1"/>
  <c r="G57" i="2"/>
  <c r="H57" i="2" s="1"/>
  <c r="I57" i="2" s="1"/>
  <c r="G133" i="2"/>
  <c r="H133" i="2" s="1"/>
  <c r="I133" i="2" s="1"/>
  <c r="G48" i="2"/>
  <c r="H48" i="2" s="1"/>
  <c r="I48" i="2" s="1"/>
  <c r="G80" i="3"/>
  <c r="H80" i="3" s="1"/>
  <c r="I80" i="3" s="1"/>
  <c r="G71" i="3"/>
  <c r="H71" i="3" s="1"/>
  <c r="I71" i="3" s="1"/>
  <c r="G62" i="3"/>
  <c r="H62" i="3" s="1"/>
  <c r="G53" i="3"/>
  <c r="H53" i="3" s="1"/>
  <c r="G44" i="3"/>
  <c r="H44" i="3" s="1"/>
  <c r="G26" i="3"/>
  <c r="H26" i="3" s="1"/>
  <c r="I26" i="3" s="1"/>
  <c r="H65" i="3"/>
  <c r="G35" i="3"/>
  <c r="H35" i="3" s="1"/>
  <c r="G26" i="2"/>
  <c r="H26" i="2" s="1"/>
  <c r="I26" i="2" s="1"/>
  <c r="G39" i="2"/>
  <c r="H39" i="2" s="1"/>
  <c r="I39" i="2" s="1"/>
  <c r="H118" i="2"/>
  <c r="H60" i="2"/>
  <c r="H51" i="2"/>
  <c r="H42" i="2"/>
  <c r="H29" i="2"/>
</calcChain>
</file>

<file path=xl/sharedStrings.xml><?xml version="1.0" encoding="utf-8"?>
<sst xmlns="http://schemas.openxmlformats.org/spreadsheetml/2006/main" count="135" uniqueCount="107">
  <si>
    <t>Item</t>
  </si>
  <si>
    <t>Difference</t>
  </si>
  <si>
    <t>Box 2: Precept or Rates and levies</t>
  </si>
  <si>
    <t>Box 3: Total other receipts</t>
  </si>
  <si>
    <t>Box 4: Staff costs</t>
  </si>
  <si>
    <t>Box 5: Loan interest/capital repayments</t>
  </si>
  <si>
    <t>Box 6: Other payments</t>
  </si>
  <si>
    <t>Box 9: Fixed assets plus long-term investments</t>
  </si>
  <si>
    <t>Box 10: Total borrowings</t>
  </si>
  <si>
    <t>%</t>
  </si>
  <si>
    <t>1. Enter figures per the AGAR in the cells highlighted in light blue. This will automatically calculate a percentage change between years.</t>
  </si>
  <si>
    <t>Box 2: Precept or Rates and levies (adjusted)</t>
  </si>
  <si>
    <t>Additional comments / explanations</t>
  </si>
  <si>
    <t>Box 3: Total other receipts (adjusted)</t>
  </si>
  <si>
    <t>Box 4: Staff costs (adjusted)</t>
  </si>
  <si>
    <t>Box 6: Other payments (adjusted)</t>
  </si>
  <si>
    <t>Box 9: Fixed assets plus long-term investments (adjusted)</t>
  </si>
  <si>
    <t>Box 10: Total borrowings (adjusted)</t>
  </si>
  <si>
    <t>Box 5: Loan interest/capital repayments (adjusted)</t>
  </si>
  <si>
    <t>2. If the variance is within 15%, no explanation is required. However, if it is outside this threshold, the percentage difference will highlight in yellow and an explanation is required.</t>
  </si>
  <si>
    <t>4. Once a sufficient explanation has been given to bring the percentage within 15% between years, the percentage difference cell will highlight as 'green' in the 'adjusted' line.</t>
  </si>
  <si>
    <t>Instructions for completing this template:</t>
  </si>
  <si>
    <t>Please note that for fixed assets, regardless of the percentage change in the figure, an explanation is required for the movement.</t>
  </si>
  <si>
    <t>Statement of Variances - Year ended 31 March 2025</t>
  </si>
  <si>
    <t>2024-25</t>
  </si>
  <si>
    <t>2023-24</t>
  </si>
  <si>
    <r>
      <t xml:space="preserve">3. Explanations should be entered in each section, quantified to show the figures for </t>
    </r>
    <r>
      <rPr>
        <u/>
        <sz val="11"/>
        <color rgb="FF464B4B"/>
        <rFont val="Arial"/>
        <family val="2"/>
      </rPr>
      <t>each</t>
    </r>
    <r>
      <rPr>
        <sz val="11"/>
        <color rgb="FF464B4B"/>
        <rFont val="Arial"/>
        <family val="2"/>
      </rPr>
      <t xml:space="preserve"> year. This will automatically calculate the remaining difference and the percentage unexplained.</t>
    </r>
  </si>
  <si>
    <t>Forvis Mazars 2025 all rights reserved</t>
  </si>
  <si>
    <t>Community Infrastructure Levy</t>
  </si>
  <si>
    <t>Grants</t>
  </si>
  <si>
    <t>Website charges</t>
  </si>
  <si>
    <t>New play equipment</t>
  </si>
  <si>
    <t>Election expenses</t>
  </si>
  <si>
    <t>Grounds maintenance</t>
  </si>
  <si>
    <t>Disposal of wooden picnic table</t>
  </si>
  <si>
    <t>Recycled plastic picnic table</t>
  </si>
  <si>
    <t>More training was attended in 2023-24 than in 2024-25 which meant an underspend of (-£142) for 24-25</t>
  </si>
  <si>
    <t>23/24 there was a charge for end of year processing for 22/23 as well as 23/24 which has meant an underspend for 24/25 of (-£273.00)</t>
  </si>
  <si>
    <t>Bank charges higher in 2023-2024 which has meant an underpspend of (-£65.00)</t>
  </si>
  <si>
    <t>Recruitment Costs</t>
  </si>
  <si>
    <t>Staff Salary</t>
  </si>
  <si>
    <t>Tax/NI</t>
  </si>
  <si>
    <t xml:space="preserve">Pension </t>
  </si>
  <si>
    <t xml:space="preserve">We only had one member of staff for 6 months when the Town Clerk left in April 2024. Following this we had a new starter (Part time) beginning of September 2024.Hence the reduction in staff costs for the year. </t>
  </si>
  <si>
    <t>Income - Interest</t>
  </si>
  <si>
    <t>Income - Donations</t>
  </si>
  <si>
    <t>Income - Holiday Lets</t>
  </si>
  <si>
    <t xml:space="preserve">Income - Jubilee/coronation </t>
  </si>
  <si>
    <t>Income - Rent Bungalow</t>
  </si>
  <si>
    <t>Income - Rent Allotments</t>
  </si>
  <si>
    <t>Income - Stint Dividend</t>
  </si>
  <si>
    <t>Income - Community Transport</t>
  </si>
  <si>
    <t>Income - Other</t>
  </si>
  <si>
    <r>
      <rPr>
        <sz val="11"/>
        <rFont val="Arial"/>
        <family val="2"/>
      </rPr>
      <t>No income in 24/25 as no events organised compared to 23/24 with a spend of</t>
    </r>
    <r>
      <rPr>
        <sz val="11"/>
        <color rgb="FF464B4B"/>
        <rFont val="Arial"/>
        <family val="2"/>
      </rPr>
      <t xml:space="preserve"> (</t>
    </r>
    <r>
      <rPr>
        <sz val="11"/>
        <color rgb="FFFF0000"/>
        <rFont val="Arial"/>
        <family val="2"/>
      </rPr>
      <t>-£480.00)</t>
    </r>
  </si>
  <si>
    <r>
      <rPr>
        <sz val="11"/>
        <rFont val="Arial"/>
        <family val="2"/>
      </rPr>
      <t xml:space="preserve">For 23/24 we had 2 years worth of rental income receieved due to it not being received the year previous. In 24/25 this is one years rental income </t>
    </r>
    <r>
      <rPr>
        <sz val="11"/>
        <color rgb="FF464B4B"/>
        <rFont val="Arial"/>
        <family val="2"/>
      </rPr>
      <t>(</t>
    </r>
    <r>
      <rPr>
        <sz val="11"/>
        <color rgb="FFFF0000"/>
        <rFont val="Arial"/>
        <family val="2"/>
      </rPr>
      <t>-£7340)</t>
    </r>
  </si>
  <si>
    <r>
      <rPr>
        <sz val="11"/>
        <rFont val="Arial"/>
        <family val="2"/>
      </rPr>
      <t xml:space="preserve">An increase in Stint Dividend for 24/25 </t>
    </r>
    <r>
      <rPr>
        <b/>
        <sz val="11"/>
        <rFont val="Arial"/>
        <family val="2"/>
      </rPr>
      <t>£96</t>
    </r>
    <r>
      <rPr>
        <b/>
        <sz val="11"/>
        <color rgb="FF464B4B"/>
        <rFont val="Arial"/>
        <family val="2"/>
      </rPr>
      <t xml:space="preserve"> </t>
    </r>
    <r>
      <rPr>
        <sz val="11"/>
        <rFont val="Arial"/>
        <family val="2"/>
      </rPr>
      <t>compared to 23/24</t>
    </r>
  </si>
  <si>
    <r>
      <rPr>
        <sz val="11"/>
        <rFont val="Arial"/>
        <family val="2"/>
      </rPr>
      <t>We had no tennant in place renting for 23/24 which meant zero income for that year, however for 24/25 we have received 10 months rent</t>
    </r>
    <r>
      <rPr>
        <b/>
        <sz val="11"/>
        <color rgb="FF464B4B"/>
        <rFont val="Arial"/>
        <family val="2"/>
      </rPr>
      <t xml:space="preserve"> </t>
    </r>
    <r>
      <rPr>
        <b/>
        <sz val="11"/>
        <rFont val="Arial"/>
        <family val="2"/>
      </rPr>
      <t>£10,833</t>
    </r>
  </si>
  <si>
    <r>
      <rPr>
        <sz val="11"/>
        <rFont val="Arial"/>
        <family val="2"/>
      </rPr>
      <t>No holiday let donations in 23/24 compared to 24/25</t>
    </r>
    <r>
      <rPr>
        <sz val="11"/>
        <color rgb="FF464B4B"/>
        <rFont val="Arial"/>
        <family val="2"/>
      </rPr>
      <t xml:space="preserve"> </t>
    </r>
    <r>
      <rPr>
        <b/>
        <sz val="11"/>
        <rFont val="Arial"/>
        <family val="2"/>
      </rPr>
      <t>£185</t>
    </r>
  </si>
  <si>
    <r>
      <rPr>
        <sz val="11"/>
        <rFont val="Arial"/>
        <family val="2"/>
      </rPr>
      <t xml:space="preserve">More interest received in 24/25 compared to 23/24 </t>
    </r>
    <r>
      <rPr>
        <b/>
        <sz val="11"/>
        <rFont val="Arial"/>
        <family val="2"/>
      </rPr>
      <t>£1298</t>
    </r>
  </si>
  <si>
    <r>
      <rPr>
        <sz val="11"/>
        <rFont val="Arial"/>
        <family val="2"/>
      </rPr>
      <t>In 23/24 we received some income towards community transport from passengers using the service. In 24/25 no income was recieved</t>
    </r>
    <r>
      <rPr>
        <sz val="11"/>
        <color rgb="FF464B4B"/>
        <rFont val="Arial"/>
        <family val="2"/>
      </rPr>
      <t xml:space="preserve"> </t>
    </r>
    <r>
      <rPr>
        <sz val="11"/>
        <color rgb="FFFF0000"/>
        <rFont val="Arial"/>
        <family val="2"/>
      </rPr>
      <t>(-£93)</t>
    </r>
  </si>
  <si>
    <r>
      <rPr>
        <sz val="11"/>
        <rFont val="Arial"/>
        <family val="2"/>
      </rPr>
      <t xml:space="preserve">No donations received in 2024/25 compared ti the previous year  </t>
    </r>
    <r>
      <rPr>
        <sz val="11"/>
        <color rgb="FFFF0000"/>
        <rFont val="Arial"/>
        <family val="2"/>
      </rPr>
      <t>(-£30,843)</t>
    </r>
  </si>
  <si>
    <r>
      <t xml:space="preserve">in 24/25 we only received income as payment towards training costs of previous employer as agreed by full Town Council compared to the year previous 26/24 </t>
    </r>
    <r>
      <rPr>
        <sz val="11"/>
        <color rgb="FFFF0000"/>
        <rFont val="Arial"/>
        <family val="2"/>
      </rPr>
      <t>(-£25,581)</t>
    </r>
  </si>
  <si>
    <t>None</t>
  </si>
  <si>
    <r>
      <t xml:space="preserve">A spend in 24/25  </t>
    </r>
    <r>
      <rPr>
        <b/>
        <sz val="10"/>
        <rFont val="Calibri"/>
        <family val="2"/>
        <scheme val="minor"/>
      </rPr>
      <t>£1890</t>
    </r>
    <r>
      <rPr>
        <sz val="10"/>
        <rFont val="Arial"/>
        <family val="2"/>
      </rPr>
      <t xml:space="preserve"> for recruitment of Officer and then half way through the year a part time officer compared to the previous year 23/24 of 0</t>
    </r>
  </si>
  <si>
    <r>
      <t>Increase in Payroll Processing costs for the year 24-25</t>
    </r>
    <r>
      <rPr>
        <b/>
        <sz val="10"/>
        <rFont val="Arial"/>
        <family val="2"/>
      </rPr>
      <t xml:space="preserve"> £91.00</t>
    </r>
    <r>
      <rPr>
        <sz val="10"/>
        <rFont val="Arial"/>
        <family val="2"/>
      </rPr>
      <t xml:space="preserve"> compared to the previous year</t>
    </r>
  </si>
  <si>
    <r>
      <t xml:space="preserve">In 2023/24 there was 2 external costs in one financial year which meant a underspend of </t>
    </r>
    <r>
      <rPr>
        <sz val="10"/>
        <color rgb="FFFF0000"/>
        <rFont val="Arial"/>
        <family val="2"/>
      </rPr>
      <t>(-£1537)</t>
    </r>
    <r>
      <rPr>
        <sz val="10"/>
        <rFont val="Arial"/>
        <family val="2"/>
      </rPr>
      <t>in 24/25</t>
    </r>
  </si>
  <si>
    <r>
      <t>In 24/25 there was an increase in spend</t>
    </r>
    <r>
      <rPr>
        <b/>
        <sz val="10"/>
        <rFont val="Arial"/>
        <family val="2"/>
      </rPr>
      <t xml:space="preserve"> £116 </t>
    </r>
    <r>
      <rPr>
        <sz val="10"/>
        <rFont val="Arial"/>
        <family val="2"/>
      </rPr>
      <t>compared to previous year due to helo with recruitment from SLCC</t>
    </r>
  </si>
  <si>
    <r>
      <t>An increase in subscription fees for 24/25 compared to previous year which has meant an overspend of</t>
    </r>
    <r>
      <rPr>
        <b/>
        <sz val="10"/>
        <rFont val="Arial"/>
        <family val="2"/>
      </rPr>
      <t xml:space="preserve"> £88</t>
    </r>
  </si>
  <si>
    <r>
      <t xml:space="preserve">Due to website hosting there was an increase 24/25 of </t>
    </r>
    <r>
      <rPr>
        <b/>
        <sz val="10"/>
        <rFont val="Arial"/>
        <family val="2"/>
      </rPr>
      <t xml:space="preserve">£364 </t>
    </r>
    <r>
      <rPr>
        <sz val="10"/>
        <rFont val="Arial"/>
        <family val="2"/>
      </rPr>
      <t>compared to the previous year</t>
    </r>
  </si>
  <si>
    <r>
      <t>Increased costs for email hosting in 24/25 compared to 23/24</t>
    </r>
    <r>
      <rPr>
        <b/>
        <sz val="10"/>
        <color theme="1"/>
        <rFont val="Calibri"/>
        <family val="2"/>
        <scheme val="minor"/>
      </rPr>
      <t xml:space="preserve"> £57 </t>
    </r>
  </si>
  <si>
    <r>
      <t>Increased insurance costs for 24/25 compared to 23/24</t>
    </r>
    <r>
      <rPr>
        <b/>
        <sz val="10"/>
        <color theme="1"/>
        <rFont val="Calibri"/>
        <family val="2"/>
        <scheme val="minor"/>
      </rPr>
      <t xml:space="preserve"> £167</t>
    </r>
  </si>
  <si>
    <r>
      <t xml:space="preserve">Increase in spend due to new office procedures with filing as well as desk adjustments for screens x 4, which has meant an increase of </t>
    </r>
    <r>
      <rPr>
        <b/>
        <sz val="10"/>
        <rFont val="Arial"/>
        <family val="2"/>
      </rPr>
      <t>£406</t>
    </r>
    <r>
      <rPr>
        <sz val="10"/>
        <rFont val="Arial"/>
        <family val="2"/>
      </rPr>
      <t xml:space="preserve"> 24/25 compared to 23/24</t>
    </r>
  </si>
  <si>
    <r>
      <t xml:space="preserve">A spend of 0 for 24/25 for postage due to the stamps already in the office from previous year spend in 23/24 </t>
    </r>
    <r>
      <rPr>
        <sz val="10"/>
        <color rgb="FFFF0000"/>
        <rFont val="Calibri"/>
        <family val="2"/>
        <scheme val="minor"/>
      </rPr>
      <t>(-£93)</t>
    </r>
  </si>
  <si>
    <r>
      <t>Increased spend in printing for 24/25</t>
    </r>
    <r>
      <rPr>
        <b/>
        <sz val="10"/>
        <color theme="1"/>
        <rFont val="Calibri"/>
        <family val="2"/>
        <scheme val="minor"/>
      </rPr>
      <t xml:space="preserve"> £84 </t>
    </r>
    <r>
      <rPr>
        <sz val="10"/>
        <rFont val="Arial"/>
        <family val="2"/>
      </rPr>
      <t xml:space="preserve">compared to the previous year </t>
    </r>
  </si>
  <si>
    <r>
      <t xml:space="preserve">Reduction in hire costs for 24/25 </t>
    </r>
    <r>
      <rPr>
        <sz val="10"/>
        <color rgb="FFFF0000"/>
        <rFont val="Arial"/>
        <family val="2"/>
      </rPr>
      <t>(-£117)</t>
    </r>
    <r>
      <rPr>
        <sz val="10"/>
        <rFont val="Arial"/>
        <family val="2"/>
      </rPr>
      <t xml:space="preserve"> compared to 23/24</t>
    </r>
  </si>
  <si>
    <r>
      <t>Increase in costs for 24/25 compared to 23/24</t>
    </r>
    <r>
      <rPr>
        <b/>
        <sz val="10"/>
        <color theme="1"/>
        <rFont val="Calibri"/>
        <family val="2"/>
        <scheme val="minor"/>
      </rPr>
      <t xml:space="preserve"> £167</t>
    </r>
  </si>
  <si>
    <r>
      <t xml:space="preserve">In 23/24 a spend of </t>
    </r>
    <r>
      <rPr>
        <sz val="10"/>
        <color rgb="FFFF0000"/>
        <rFont val="Calibri"/>
        <family val="2"/>
        <scheme val="minor"/>
      </rPr>
      <t>-(£820)</t>
    </r>
    <r>
      <rPr>
        <sz val="10"/>
        <rFont val="Arial"/>
        <family val="2"/>
      </rPr>
      <t xml:space="preserve"> was due to the move in domain compared to this years spend 24/25 of 0</t>
    </r>
  </si>
  <si>
    <r>
      <rPr>
        <sz val="10"/>
        <rFont val="Arial"/>
        <family val="2"/>
      </rPr>
      <t xml:space="preserve">In 23/24 a purchase of It Hardware </t>
    </r>
    <r>
      <rPr>
        <sz val="10"/>
        <color rgb="FFFF0000"/>
        <rFont val="Arial"/>
        <family val="2"/>
      </rPr>
      <t xml:space="preserve">(-£62) </t>
    </r>
    <r>
      <rPr>
        <sz val="10"/>
        <rFont val="Arial"/>
        <family val="2"/>
      </rPr>
      <t>compared to 0 spend for 24/25</t>
    </r>
  </si>
  <si>
    <r>
      <t>Reduced spend in 24/25 compared to previous year 23/24</t>
    </r>
    <r>
      <rPr>
        <sz val="10"/>
        <color rgb="FFFF0000"/>
        <rFont val="Calibri"/>
        <family val="2"/>
        <scheme val="minor"/>
      </rPr>
      <t xml:space="preserve"> (-£135) </t>
    </r>
    <r>
      <rPr>
        <sz val="10"/>
        <rFont val="Arial"/>
        <family val="2"/>
      </rPr>
      <t xml:space="preserve">due to a reduction in the number of meetings and a meeting held on Council premises. </t>
    </r>
  </si>
  <si>
    <r>
      <rPr>
        <sz val="10"/>
        <rFont val="Arial"/>
        <family val="2"/>
      </rPr>
      <t xml:space="preserve">Reduced spend in 24/25 campared to previous year </t>
    </r>
    <r>
      <rPr>
        <sz val="10"/>
        <color rgb="FFFF0000"/>
        <rFont val="Arial"/>
        <family val="2"/>
      </rPr>
      <t>(-£85)</t>
    </r>
    <r>
      <rPr>
        <sz val="10"/>
        <rFont val="Arial"/>
        <family val="2"/>
      </rPr>
      <t xml:space="preserve"> due to the purchase of a literature case for residents in 23/24 </t>
    </r>
  </si>
  <si>
    <r>
      <rPr>
        <sz val="10"/>
        <color theme="1"/>
        <rFont val="Arial"/>
        <family val="2"/>
      </rPr>
      <t>No Civic or member expenses for 24/25</t>
    </r>
    <r>
      <rPr>
        <sz val="10"/>
        <color rgb="FFFF0000"/>
        <rFont val="Arial"/>
        <family val="2"/>
      </rPr>
      <t xml:space="preserve"> (-£50)</t>
    </r>
  </si>
  <si>
    <r>
      <t xml:space="preserve">Reduced spend in 24/25 compared to previous year 23/24 </t>
    </r>
    <r>
      <rPr>
        <sz val="10"/>
        <color rgb="FFFF0000"/>
        <rFont val="Calibri"/>
        <family val="2"/>
        <scheme val="minor"/>
      </rPr>
      <t>(-£749)</t>
    </r>
    <r>
      <rPr>
        <sz val="10"/>
        <rFont val="Arial"/>
        <family val="2"/>
      </rPr>
      <t xml:space="preserve">  Remsheid  visited the UK in 24/25</t>
    </r>
  </si>
  <si>
    <r>
      <t>24/25 had an increase</t>
    </r>
    <r>
      <rPr>
        <b/>
        <sz val="10"/>
        <color theme="1"/>
        <rFont val="Arial"/>
        <family val="2"/>
      </rPr>
      <t xml:space="preserve"> £46</t>
    </r>
    <r>
      <rPr>
        <sz val="10"/>
        <color theme="1"/>
        <rFont val="Arial"/>
        <family val="2"/>
      </rPr>
      <t xml:space="preserve"> compared to 23/24 for increase in buffet costs</t>
    </r>
  </si>
  <si>
    <r>
      <t xml:space="preserve">Reduced spend in 24/25 compared to previous year 23/24 </t>
    </r>
    <r>
      <rPr>
        <sz val="10"/>
        <color rgb="FFFF0000"/>
        <rFont val="Calibri"/>
        <family val="2"/>
        <scheme val="minor"/>
      </rPr>
      <t>(-£40)</t>
    </r>
    <r>
      <rPr>
        <sz val="10"/>
        <rFont val="Arial"/>
        <family val="2"/>
      </rPr>
      <t xml:space="preserve"> due to free training sessions booked in 24/25</t>
    </r>
  </si>
  <si>
    <r>
      <t xml:space="preserve">Reduced spend in 24/25 compared to previous year 23/24 </t>
    </r>
    <r>
      <rPr>
        <sz val="10"/>
        <color rgb="FFFF0000"/>
        <rFont val="Calibri"/>
        <family val="2"/>
        <scheme val="minor"/>
      </rPr>
      <t>(-£174)</t>
    </r>
    <r>
      <rPr>
        <sz val="10"/>
        <rFont val="Arial"/>
        <family val="2"/>
      </rPr>
      <t xml:space="preserve"> due to more involvement of Veterans Association</t>
    </r>
  </si>
  <si>
    <r>
      <rPr>
        <sz val="10"/>
        <color theme="1"/>
        <rFont val="Arial"/>
        <family val="2"/>
      </rPr>
      <t xml:space="preserve">NTC did not hold any National Event celebrations in 24/25 compared ot the previous year which meant a difference of </t>
    </r>
    <r>
      <rPr>
        <sz val="10"/>
        <color rgb="FFFF0000"/>
        <rFont val="Arial"/>
        <family val="2"/>
      </rPr>
      <t>(-£2237)</t>
    </r>
  </si>
  <si>
    <r>
      <t xml:space="preserve">Increase of </t>
    </r>
    <r>
      <rPr>
        <b/>
        <sz val="10"/>
        <color theme="1"/>
        <rFont val="Arial"/>
        <family val="2"/>
      </rPr>
      <t xml:space="preserve">£599 </t>
    </r>
    <r>
      <rPr>
        <sz val="10"/>
        <color theme="1"/>
        <rFont val="Arial"/>
        <family val="2"/>
      </rPr>
      <t xml:space="preserve">for 24/25 as we had to pay the Electric for the Bungalow when it was being refurbished before letting </t>
    </r>
  </si>
  <si>
    <r>
      <t xml:space="preserve">In 23/24 saw a spend of £55325, however it was found that we were incorrectly invoiced for payment on one of the invoices near year end that should have stated £59k for the total compared to what we had paid £55325. As well as this the increase in pay rates was not accomdated for in budgeting 2024/25, therefore an increase in spend for 24/25 </t>
    </r>
    <r>
      <rPr>
        <b/>
        <sz val="10"/>
        <color theme="1"/>
        <rFont val="Calibri"/>
        <family val="2"/>
        <scheme val="minor"/>
      </rPr>
      <t>£13172</t>
    </r>
  </si>
  <si>
    <r>
      <t xml:space="preserve">Only repairs were required in 24/25 compared to the previous year 23/24 </t>
    </r>
    <r>
      <rPr>
        <sz val="10"/>
        <color rgb="FFFF0000"/>
        <rFont val="Calibri"/>
        <family val="2"/>
        <scheme val="minor"/>
      </rPr>
      <t>(-£802)</t>
    </r>
  </si>
  <si>
    <r>
      <t xml:space="preserve">In 23/24 a spend of £13375 was due to a purchase of a new shelter as well as repairs. In 24/25 only repairs were completed </t>
    </r>
    <r>
      <rPr>
        <sz val="10"/>
        <color rgb="FFFF0000"/>
        <rFont val="Calibri"/>
        <family val="2"/>
        <scheme val="minor"/>
      </rPr>
      <t>(-£12132)</t>
    </r>
  </si>
  <si>
    <r>
      <t xml:space="preserve">In 23/24 a spend of £19462 was due to the purchase of a number of wheelie bin housing units for the Promenade as well as repair and replacenent of other bins within Town. In 24/25 only saw refurbishment and movement of bins </t>
    </r>
    <r>
      <rPr>
        <sz val="10"/>
        <color rgb="FFFF0000"/>
        <rFont val="Calibri"/>
        <family val="2"/>
        <scheme val="minor"/>
      </rPr>
      <t>(-£18642)</t>
    </r>
  </si>
  <si>
    <r>
      <rPr>
        <sz val="10"/>
        <color theme="1"/>
        <rFont val="Arial"/>
        <family val="2"/>
      </rPr>
      <t>For 24/25 the allotment membership has been placed in another budget heading due to it being membership has has meant an difference of</t>
    </r>
    <r>
      <rPr>
        <sz val="10"/>
        <color rgb="FFFF0000"/>
        <rFont val="Arial"/>
        <family val="2"/>
      </rPr>
      <t xml:space="preserve"> (-£55) </t>
    </r>
    <r>
      <rPr>
        <sz val="10"/>
        <color theme="1"/>
        <rFont val="Arial"/>
        <family val="2"/>
      </rPr>
      <t>for 24/25 compared to 23/24</t>
    </r>
  </si>
  <si>
    <r>
      <rPr>
        <sz val="10"/>
        <rFont val="Arial"/>
        <family val="2"/>
      </rPr>
      <t xml:space="preserve">No dedication assets installed for 24/25 which has meant a difference of </t>
    </r>
    <r>
      <rPr>
        <sz val="10"/>
        <color rgb="FFFF0000"/>
        <rFont val="Arial"/>
        <family val="2"/>
      </rPr>
      <t>(-£262)</t>
    </r>
  </si>
  <si>
    <r>
      <rPr>
        <sz val="10"/>
        <color theme="1"/>
        <rFont val="Arial"/>
        <family val="2"/>
      </rPr>
      <t xml:space="preserve">An additional power box was required for 23/24 </t>
    </r>
    <r>
      <rPr>
        <sz val="10"/>
        <color rgb="FFFF0000"/>
        <rFont val="Arial"/>
        <family val="2"/>
      </rPr>
      <t>(-£500)</t>
    </r>
    <r>
      <rPr>
        <sz val="10"/>
        <color theme="1"/>
        <rFont val="Arial"/>
        <family val="2"/>
      </rPr>
      <t xml:space="preserve"> compared to zero spend in 24/25</t>
    </r>
  </si>
  <si>
    <r>
      <t xml:space="preserve">In 23/24 we had a spend of 0 compared to 24/25 due to the survey undertaken for potential works that may be required </t>
    </r>
    <r>
      <rPr>
        <b/>
        <sz val="10"/>
        <color theme="1"/>
        <rFont val="Calibri"/>
        <family val="2"/>
        <scheme val="minor"/>
      </rPr>
      <t>£3335</t>
    </r>
    <r>
      <rPr>
        <sz val="10"/>
        <rFont val="Arial"/>
        <family val="2"/>
      </rPr>
      <t xml:space="preserve"> on Memorial Park </t>
    </r>
  </si>
  <si>
    <r>
      <t xml:space="preserve">In 23/24 Play area inspections were charged in addition to the Enhanced Partnership. Now this is incorporated into the SLA agreement with Local Authority </t>
    </r>
    <r>
      <rPr>
        <sz val="10"/>
        <color rgb="FFFF0000"/>
        <rFont val="Calibri"/>
        <family val="2"/>
        <scheme val="minor"/>
      </rPr>
      <t>(-£3578)</t>
    </r>
  </si>
  <si>
    <r>
      <t xml:space="preserve">A total in 24/25 of £10888 ws due to the increase in wildflower planting compared to the previous year 23/24 </t>
    </r>
    <r>
      <rPr>
        <b/>
        <sz val="10"/>
        <color theme="1"/>
        <rFont val="Calibri"/>
        <family val="2"/>
        <scheme val="minor"/>
      </rPr>
      <t>£4442</t>
    </r>
  </si>
  <si>
    <r>
      <t>A total in 24/25 of £8518 due to a decrease of replacemnt equipment in playareas compared to 23/24</t>
    </r>
    <r>
      <rPr>
        <sz val="10"/>
        <color rgb="FFFF0000"/>
        <rFont val="Calibri"/>
        <family val="2"/>
        <scheme val="minor"/>
      </rPr>
      <t xml:space="preserve"> (-£6963)</t>
    </r>
  </si>
  <si>
    <r>
      <t xml:space="preserve">In 24/25 a spend of £0 compared to the previous year 23/24 of </t>
    </r>
    <r>
      <rPr>
        <sz val="10"/>
        <color rgb="FFFF0000"/>
        <rFont val="Calibri"/>
        <family val="2"/>
        <scheme val="minor"/>
      </rPr>
      <t>(-£3536)</t>
    </r>
    <r>
      <rPr>
        <sz val="10"/>
        <rFont val="Arial"/>
        <family val="2"/>
      </rPr>
      <t xml:space="preserve">. This was due to seeking legal advice the year previous 23/24 in relation to previous tenant in Bungalow. </t>
    </r>
  </si>
  <si>
    <r>
      <t xml:space="preserve">In 24/25 a spend of £0 compared to the previous of £39,977. This was due to completion Horseshoe Steps </t>
    </r>
    <r>
      <rPr>
        <sz val="10"/>
        <color rgb="FFFF0000"/>
        <rFont val="Calibri"/>
        <family val="2"/>
        <scheme val="minor"/>
      </rPr>
      <t>(-£39,977)</t>
    </r>
  </si>
  <si>
    <r>
      <t xml:space="preserve">A spend of £40,279 was seen in 23/24 for playarea  compared to this year 24/25 which has seen no further installation </t>
    </r>
    <r>
      <rPr>
        <sz val="10"/>
        <color rgb="FFFF0000"/>
        <rFont val="Calibri"/>
        <family val="2"/>
        <scheme val="minor"/>
      </rPr>
      <t>(-£40,279)</t>
    </r>
  </si>
  <si>
    <r>
      <t xml:space="preserve">Increased costs were not anticipated for installation therefore an increase of </t>
    </r>
    <r>
      <rPr>
        <b/>
        <sz val="10"/>
        <color theme="1"/>
        <rFont val="Calibri"/>
        <family val="2"/>
        <scheme val="minor"/>
      </rPr>
      <t>£1580</t>
    </r>
    <r>
      <rPr>
        <sz val="10"/>
        <rFont val="Arial"/>
        <family val="2"/>
      </rPr>
      <t>.</t>
    </r>
  </si>
  <si>
    <r>
      <t xml:space="preserve">We received fewer requests for smaller grants in 23/24 compared to 24/25 which has meant an increase of </t>
    </r>
    <r>
      <rPr>
        <b/>
        <sz val="10"/>
        <color theme="1"/>
        <rFont val="Calibri"/>
        <family val="2"/>
        <scheme val="minor"/>
      </rPr>
      <t>£1865</t>
    </r>
  </si>
  <si>
    <r>
      <t xml:space="preserve">We received fewer requests for larger grants in 24/25 compared to 23/24 </t>
    </r>
    <r>
      <rPr>
        <sz val="10"/>
        <color rgb="FFFF0000"/>
        <rFont val="Calibri"/>
        <family val="2"/>
        <scheme val="minor"/>
      </rPr>
      <t>(-£1767)</t>
    </r>
  </si>
  <si>
    <r>
      <t>Like the previous year we have done an Easter Egg trail, however this year Easter is later than the previous year and falls into 25/26. As well as this more children accessed the free meals during half term in 23/24 compared to 25/26</t>
    </r>
    <r>
      <rPr>
        <sz val="10"/>
        <color rgb="FFFF0000"/>
        <rFont val="Calibri"/>
        <family val="2"/>
        <scheme val="minor"/>
      </rPr>
      <t xml:space="preserve"> (-£2064)</t>
    </r>
  </si>
  <si>
    <r>
      <rPr>
        <sz val="10"/>
        <rFont val="Arial"/>
        <family val="2"/>
      </rPr>
      <t xml:space="preserve">Water bottle refill fountain was only installed last year, so there is a difference of </t>
    </r>
    <r>
      <rPr>
        <b/>
        <sz val="10"/>
        <rFont val="Arial"/>
        <family val="2"/>
      </rPr>
      <t xml:space="preserve">£323 </t>
    </r>
    <r>
      <rPr>
        <sz val="10"/>
        <rFont val="Arial"/>
        <family val="2"/>
      </rPr>
      <t>compared to zero spend for 23/24</t>
    </r>
  </si>
  <si>
    <r>
      <t xml:space="preserve">This was just one years invoices for 24/25 of £3530 the previous year 23/24 was an increase due 2 years worth received in one year as had not received payment the year 22-23 </t>
    </r>
    <r>
      <rPr>
        <sz val="10"/>
        <color rgb="FFFF0000"/>
        <rFont val="Calibri"/>
        <family val="2"/>
        <scheme val="minor"/>
      </rPr>
      <t>(-£2970)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</si>
</sst>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u/>
      <sz val="11"/>
      <color rgb="FF464B4B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464B4B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81">
    <xf numFmtId="0" fontId="0" fillId="0" borderId="0" xfId="0"/>
    <xf numFmtId="0" fontId="6" fillId="2" borderId="0" xfId="3" applyFill="1"/>
    <xf numFmtId="0" fontId="6" fillId="3" borderId="0" xfId="3" applyFill="1"/>
    <xf numFmtId="0" fontId="6" fillId="2" borderId="7" xfId="3" applyFill="1" applyBorder="1"/>
    <xf numFmtId="0" fontId="7" fillId="2" borderId="0" xfId="3" applyFont="1" applyFill="1"/>
    <xf numFmtId="0" fontId="5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0" fillId="0" borderId="0" xfId="0" applyFont="1"/>
    <xf numFmtId="0" fontId="11" fillId="2" borderId="0" xfId="3" applyFont="1" applyFill="1"/>
    <xf numFmtId="0" fontId="11" fillId="3" borderId="0" xfId="3" applyFont="1" applyFill="1"/>
    <xf numFmtId="43" fontId="10" fillId="0" borderId="2" xfId="1" applyFont="1" applyBorder="1"/>
    <xf numFmtId="43" fontId="10" fillId="0" borderId="2" xfId="1" applyFont="1" applyFill="1" applyBorder="1"/>
    <xf numFmtId="43" fontId="9" fillId="0" borderId="1" xfId="1" applyFont="1" applyBorder="1"/>
    <xf numFmtId="43" fontId="10" fillId="0" borderId="1" xfId="1" applyFont="1" applyFill="1" applyBorder="1"/>
    <xf numFmtId="43" fontId="9" fillId="0" borderId="3" xfId="1" applyFont="1" applyBorder="1"/>
    <xf numFmtId="43" fontId="10" fillId="0" borderId="3" xfId="1" applyFont="1" applyFill="1" applyBorder="1"/>
    <xf numFmtId="2" fontId="9" fillId="0" borderId="4" xfId="0" applyNumberFormat="1" applyFont="1" applyBorder="1"/>
    <xf numFmtId="43" fontId="9" fillId="0" borderId="5" xfId="1" applyFont="1" applyFill="1" applyBorder="1"/>
    <xf numFmtId="164" fontId="9" fillId="0" borderId="5" xfId="2" applyNumberFormat="1" applyFont="1" applyFill="1" applyBorder="1"/>
    <xf numFmtId="43" fontId="10" fillId="0" borderId="1" xfId="1" applyFont="1" applyBorder="1"/>
    <xf numFmtId="2" fontId="9" fillId="7" borderId="9" xfId="0" applyNumberFormat="1" applyFont="1" applyFill="1" applyBorder="1"/>
    <xf numFmtId="43" fontId="9" fillId="5" borderId="8" xfId="1" applyFont="1" applyFill="1" applyBorder="1"/>
    <xf numFmtId="43" fontId="9" fillId="0" borderId="8" xfId="1" applyFont="1" applyFill="1" applyBorder="1"/>
    <xf numFmtId="164" fontId="9" fillId="0" borderId="8" xfId="2" applyNumberFormat="1" applyFont="1" applyFill="1" applyBorder="1"/>
    <xf numFmtId="2" fontId="9" fillId="7" borderId="10" xfId="0" applyNumberFormat="1" applyFont="1" applyFill="1" applyBorder="1"/>
    <xf numFmtId="2" fontId="10" fillId="0" borderId="11" xfId="0" applyNumberFormat="1" applyFont="1" applyBorder="1"/>
    <xf numFmtId="2" fontId="10" fillId="0" borderId="12" xfId="0" applyNumberFormat="1" applyFont="1" applyBorder="1"/>
    <xf numFmtId="2" fontId="10" fillId="0" borderId="13" xfId="0" applyNumberFormat="1" applyFont="1" applyBorder="1"/>
    <xf numFmtId="2" fontId="10" fillId="0" borderId="14" xfId="0" applyNumberFormat="1" applyFont="1" applyBorder="1"/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2" fontId="9" fillId="4" borderId="10" xfId="0" applyNumberFormat="1" applyFont="1" applyFill="1" applyBorder="1"/>
    <xf numFmtId="2" fontId="10" fillId="0" borderId="15" xfId="0" applyNumberFormat="1" applyFont="1" applyBorder="1"/>
    <xf numFmtId="2" fontId="10" fillId="0" borderId="16" xfId="0" applyNumberFormat="1" applyFont="1" applyBorder="1"/>
    <xf numFmtId="43" fontId="9" fillId="0" borderId="6" xfId="1" applyFont="1" applyFill="1" applyBorder="1"/>
    <xf numFmtId="0" fontId="13" fillId="2" borderId="0" xfId="0" applyFont="1" applyFill="1"/>
    <xf numFmtId="43" fontId="10" fillId="0" borderId="3" xfId="1" applyFont="1" applyBorder="1"/>
    <xf numFmtId="43" fontId="9" fillId="0" borderId="17" xfId="1" applyFont="1" applyFill="1" applyBorder="1"/>
    <xf numFmtId="0" fontId="11" fillId="3" borderId="1" xfId="3" applyFont="1" applyFill="1" applyBorder="1"/>
    <xf numFmtId="43" fontId="10" fillId="0" borderId="1" xfId="1" applyFont="1" applyBorder="1" applyAlignment="1">
      <alignment vertical="center"/>
    </xf>
    <xf numFmtId="43" fontId="10" fillId="0" borderId="2" xfId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10" fillId="0" borderId="1" xfId="1" applyFont="1" applyBorder="1" applyAlignment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11" fillId="2" borderId="0" xfId="3" applyFont="1" applyFill="1" applyAlignment="1">
      <alignment horizontal="left"/>
    </xf>
    <xf numFmtId="164" fontId="9" fillId="0" borderId="8" xfId="2" applyNumberFormat="1" applyFont="1" applyFill="1" applyBorder="1" applyAlignment="1">
      <alignment vertical="center"/>
    </xf>
    <xf numFmtId="43" fontId="10" fillId="0" borderId="1" xfId="1" applyFont="1" applyBorder="1" applyAlignment="1">
      <alignment horizontal="right" vertical="center"/>
    </xf>
    <xf numFmtId="43" fontId="10" fillId="0" borderId="2" xfId="1" applyFont="1" applyFill="1" applyBorder="1" applyAlignment="1">
      <alignment horizontal="right" vertical="center"/>
    </xf>
    <xf numFmtId="164" fontId="9" fillId="0" borderId="8" xfId="2" applyNumberFormat="1" applyFont="1" applyFill="1" applyBorder="1" applyAlignment="1">
      <alignment horizontal="right" vertical="center"/>
    </xf>
    <xf numFmtId="43" fontId="10" fillId="0" borderId="3" xfId="1" applyFont="1" applyBorder="1" applyAlignment="1">
      <alignment vertical="center"/>
    </xf>
    <xf numFmtId="0" fontId="2" fillId="0" borderId="0" xfId="0" applyFont="1" applyAlignment="1">
      <alignment wrapText="1"/>
    </xf>
    <xf numFmtId="2" fontId="10" fillId="0" borderId="13" xfId="0" applyNumberFormat="1" applyFont="1" applyBorder="1" applyAlignment="1">
      <alignment vertical="center"/>
    </xf>
    <xf numFmtId="0" fontId="2" fillId="0" borderId="1" xfId="0" applyFont="1" applyBorder="1"/>
    <xf numFmtId="0" fontId="6" fillId="2" borderId="0" xfId="3" applyFill="1" applyAlignment="1">
      <alignment horizontal="center"/>
    </xf>
    <xf numFmtId="0" fontId="6" fillId="0" borderId="0" xfId="3" applyAlignment="1">
      <alignment horizontal="center"/>
    </xf>
    <xf numFmtId="0" fontId="9" fillId="2" borderId="0" xfId="0" applyFont="1" applyFill="1"/>
    <xf numFmtId="0" fontId="9" fillId="0" borderId="0" xfId="0" applyFont="1"/>
    <xf numFmtId="2" fontId="10" fillId="0" borderId="12" xfId="0" applyNumberFormat="1" applyFont="1" applyBorder="1" applyAlignment="1">
      <alignment wrapText="1"/>
    </xf>
    <xf numFmtId="2" fontId="10" fillId="0" borderId="11" xfId="0" applyNumberFormat="1" applyFont="1" applyBorder="1" applyAlignment="1">
      <alignment vertical="center"/>
    </xf>
    <xf numFmtId="2" fontId="10" fillId="0" borderId="14" xfId="0" applyNumberFormat="1" applyFont="1" applyBorder="1" applyAlignment="1">
      <alignment wrapText="1"/>
    </xf>
    <xf numFmtId="2" fontId="10" fillId="0" borderId="13" xfId="0" applyNumberFormat="1" applyFont="1" applyBorder="1" applyAlignment="1">
      <alignment vertical="top"/>
    </xf>
    <xf numFmtId="43" fontId="10" fillId="0" borderId="3" xfId="1" applyFont="1" applyBorder="1" applyAlignment="1">
      <alignment vertical="top"/>
    </xf>
    <xf numFmtId="43" fontId="10" fillId="0" borderId="2" xfId="1" applyFont="1" applyFill="1" applyBorder="1" applyAlignment="1">
      <alignment vertical="top"/>
    </xf>
    <xf numFmtId="43" fontId="10" fillId="0" borderId="3" xfId="1" applyFont="1" applyFill="1" applyBorder="1" applyAlignment="1">
      <alignment vertical="top"/>
    </xf>
    <xf numFmtId="2" fontId="10" fillId="0" borderId="11" xfId="0" applyNumberFormat="1" applyFont="1" applyBorder="1" applyAlignment="1">
      <alignment vertical="top"/>
    </xf>
    <xf numFmtId="43" fontId="10" fillId="0" borderId="1" xfId="1" applyFont="1" applyBorder="1" applyAlignment="1">
      <alignment vertical="top"/>
    </xf>
    <xf numFmtId="43" fontId="10" fillId="0" borderId="1" xfId="1" applyFont="1" applyFill="1" applyBorder="1" applyAlignment="1">
      <alignment vertical="top"/>
    </xf>
    <xf numFmtId="2" fontId="1" fillId="0" borderId="12" xfId="0" applyNumberFormat="1" applyFont="1" applyBorder="1"/>
    <xf numFmtId="2" fontId="10" fillId="0" borderId="14" xfId="0" applyNumberFormat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2" fontId="2" fillId="0" borderId="12" xfId="0" applyNumberFormat="1" applyFont="1" applyBorder="1" applyAlignment="1">
      <alignment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2" fontId="22" fillId="0" borderId="1" xfId="0" applyNumberFormat="1" applyFont="1" applyBorder="1"/>
    <xf numFmtId="2" fontId="22" fillId="0" borderId="1" xfId="0" applyNumberFormat="1" applyFont="1" applyBorder="1" applyAlignment="1">
      <alignment wrapText="1"/>
    </xf>
    <xf numFmtId="2" fontId="16" fillId="0" borderId="1" xfId="0" applyNumberFormat="1" applyFont="1" applyBorder="1"/>
    <xf numFmtId="2" fontId="16" fillId="0" borderId="1" xfId="0" applyNumberFormat="1" applyFont="1" applyBorder="1" applyAlignment="1">
      <alignment wrapText="1"/>
    </xf>
    <xf numFmtId="2" fontId="22" fillId="0" borderId="14" xfId="0" applyNumberFormat="1" applyFont="1" applyBorder="1"/>
  </cellXfs>
  <cellStyles count="4">
    <cellStyle name="Comma" xfId="1" builtinId="3"/>
    <cellStyle name="Normal" xfId="0" builtinId="0"/>
    <cellStyle name="Normal 2" xfId="3" xr:uid="{021CD70C-3F6E-4C48-BE7E-BA4C253317C7}"/>
    <cellStyle name="Percent" xfId="2" builtinId="5"/>
  </cellStyles>
  <dxfs count="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4AA7B7"/>
      <color rgb="FF464B4B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3676" y="149743"/>
          <a:ext cx="1404158" cy="792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D5674-102F-4E4C-AB24-C59A12233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3075" y="133607"/>
          <a:ext cx="1404158" cy="712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</sheetPr>
  <dimension ref="B2:J141"/>
  <sheetViews>
    <sheetView showGridLines="0" tabSelected="1" zoomScale="85" zoomScaleNormal="85" workbookViewId="0">
      <pane xSplit="1" ySplit="19" topLeftCell="B116" activePane="bottomRight" state="frozen"/>
      <selection pane="topRight" activeCell="B1" sqref="B1"/>
      <selection pane="bottomLeft" activeCell="A20" sqref="A20"/>
      <selection pane="bottomRight" activeCell="I113" sqref="I113"/>
    </sheetView>
  </sheetViews>
  <sheetFormatPr defaultColWidth="4.140625" defaultRowHeight="11.25" x14ac:dyDescent="0.2"/>
  <cols>
    <col min="1" max="3" width="4.140625" style="2"/>
    <col min="4" max="4" width="56.85546875" style="2" customWidth="1"/>
    <col min="5" max="5" width="15.42578125" style="2" customWidth="1"/>
    <col min="6" max="6" width="16.7109375" style="2" customWidth="1"/>
    <col min="7" max="7" width="16.42578125" style="2" customWidth="1"/>
    <col min="8" max="8" width="16.28515625" style="2" customWidth="1"/>
    <col min="9" max="9" width="82.5703125" style="2" customWidth="1"/>
    <col min="10" max="10" width="12.42578125" style="2" customWidth="1"/>
    <col min="11" max="16384" width="4.14062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25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5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5" x14ac:dyDescent="0.25">
      <c r="B11" s="1"/>
      <c r="C11" s="1"/>
      <c r="D11" s="57" t="s">
        <v>21</v>
      </c>
      <c r="E11" s="58"/>
      <c r="F11" s="58"/>
      <c r="G11" s="1"/>
      <c r="H11" s="1"/>
      <c r="I11" s="1"/>
      <c r="J11" s="1"/>
    </row>
    <row r="12" spans="2:10" ht="14.25" x14ac:dyDescent="0.2">
      <c r="B12" s="1"/>
      <c r="C12" s="1"/>
      <c r="D12" s="8" t="s">
        <v>10</v>
      </c>
      <c r="E12" s="9"/>
      <c r="F12" s="9"/>
      <c r="G12" s="1"/>
      <c r="H12" s="1"/>
      <c r="I12" s="1"/>
      <c r="J12" s="1"/>
    </row>
    <row r="13" spans="2:10" ht="14.25" x14ac:dyDescent="0.2">
      <c r="B13" s="1"/>
      <c r="C13" s="1"/>
      <c r="D13" s="8" t="s">
        <v>19</v>
      </c>
      <c r="E13" s="9"/>
      <c r="F13" s="9"/>
      <c r="G13" s="1"/>
      <c r="H13" s="1"/>
      <c r="I13" s="1"/>
      <c r="J13" s="1"/>
    </row>
    <row r="14" spans="2:10" ht="14.25" x14ac:dyDescent="0.2">
      <c r="B14" s="1"/>
      <c r="C14" s="1"/>
      <c r="D14" s="8" t="s">
        <v>26</v>
      </c>
      <c r="E14" s="9"/>
      <c r="F14" s="9"/>
      <c r="G14" s="1"/>
      <c r="H14" s="1"/>
      <c r="I14" s="1"/>
      <c r="J14" s="1"/>
    </row>
    <row r="15" spans="2:10" ht="14.25" x14ac:dyDescent="0.2">
      <c r="B15" s="1"/>
      <c r="C15" s="1"/>
      <c r="D15" s="8" t="s">
        <v>20</v>
      </c>
      <c r="E15" s="9"/>
      <c r="F15" s="9"/>
      <c r="G15" s="1"/>
      <c r="H15" s="1"/>
      <c r="I15" s="1"/>
      <c r="J15" s="1"/>
    </row>
    <row r="16" spans="2:10" ht="15" x14ac:dyDescent="0.25">
      <c r="B16" s="1"/>
      <c r="C16" s="1"/>
      <c r="D16" s="37" t="s">
        <v>22</v>
      </c>
      <c r="E16" s="9"/>
      <c r="F16" s="9"/>
      <c r="G16" s="1"/>
      <c r="H16" s="1"/>
      <c r="I16" s="1"/>
      <c r="J16" s="1"/>
    </row>
    <row r="17" spans="2:10" x14ac:dyDescent="0.2">
      <c r="B17" s="1"/>
      <c r="C17" s="1"/>
      <c r="D17" s="1"/>
      <c r="E17" s="1"/>
      <c r="F17" s="1"/>
      <c r="G17" s="1"/>
      <c r="H17" s="1"/>
      <c r="I17" s="1"/>
      <c r="J17" s="1"/>
    </row>
    <row r="18" spans="2:10" ht="15.75" x14ac:dyDescent="0.25">
      <c r="B18" s="1"/>
      <c r="C18" s="1"/>
      <c r="D18" s="4"/>
      <c r="E18" s="1"/>
      <c r="F18" s="1"/>
      <c r="G18" s="1"/>
      <c r="H18" s="1"/>
      <c r="I18" s="1"/>
      <c r="J18" s="1"/>
    </row>
    <row r="19" spans="2:10" s="11" customFormat="1" ht="15.75" thickBot="1" x14ac:dyDescent="0.25">
      <c r="B19" s="10"/>
      <c r="C19" s="10"/>
      <c r="D19" s="31" t="s">
        <v>0</v>
      </c>
      <c r="E19" s="32" t="s">
        <v>25</v>
      </c>
      <c r="F19" s="32" t="s">
        <v>24</v>
      </c>
      <c r="G19" s="32" t="s">
        <v>1</v>
      </c>
      <c r="H19" s="32" t="s">
        <v>9</v>
      </c>
      <c r="I19" s="31" t="s">
        <v>12</v>
      </c>
      <c r="J19" s="10"/>
    </row>
    <row r="20" spans="2:10" s="11" customFormat="1" ht="15" x14ac:dyDescent="0.25">
      <c r="B20" s="10"/>
      <c r="C20" s="10"/>
      <c r="D20" s="22" t="s">
        <v>2</v>
      </c>
      <c r="E20" s="23">
        <v>254200</v>
      </c>
      <c r="F20" s="23">
        <v>275509</v>
      </c>
      <c r="G20" s="24">
        <f>F20-E20</f>
        <v>21309</v>
      </c>
      <c r="H20" s="25">
        <f>G20/E20</f>
        <v>8.3827694728560193E-2</v>
      </c>
      <c r="I20" s="33"/>
      <c r="J20" s="10"/>
    </row>
    <row r="21" spans="2:10" s="11" customFormat="1" ht="14.25" x14ac:dyDescent="0.2">
      <c r="B21" s="10"/>
      <c r="C21" s="10"/>
      <c r="D21" s="34"/>
      <c r="E21" s="12"/>
      <c r="F21" s="12"/>
      <c r="G21" s="13">
        <f>F21-E21</f>
        <v>0</v>
      </c>
      <c r="H21" s="13"/>
      <c r="I21" s="35"/>
      <c r="J21" s="10"/>
    </row>
    <row r="22" spans="2:10" s="11" customFormat="1" ht="14.25" x14ac:dyDescent="0.2">
      <c r="B22" s="10"/>
      <c r="C22" s="10"/>
      <c r="D22" s="34"/>
      <c r="E22" s="12"/>
      <c r="F22" s="12"/>
      <c r="G22" s="13">
        <f>F22-E22</f>
        <v>0</v>
      </c>
      <c r="H22" s="13"/>
      <c r="I22" s="35"/>
      <c r="J22" s="10"/>
    </row>
    <row r="23" spans="2:10" s="11" customFormat="1" ht="14.25" x14ac:dyDescent="0.2">
      <c r="B23" s="10"/>
      <c r="C23" s="10"/>
      <c r="D23" s="34"/>
      <c r="E23" s="12"/>
      <c r="F23" s="12"/>
      <c r="G23" s="13">
        <f>F23-E23</f>
        <v>0</v>
      </c>
      <c r="H23" s="13"/>
      <c r="I23" s="35"/>
      <c r="J23" s="10"/>
    </row>
    <row r="24" spans="2:10" s="11" customFormat="1" ht="15" x14ac:dyDescent="0.25">
      <c r="B24" s="10"/>
      <c r="C24" s="10"/>
      <c r="D24" s="27"/>
      <c r="E24" s="14"/>
      <c r="F24" s="14"/>
      <c r="G24" s="13">
        <f>F24-E24</f>
        <v>0</v>
      </c>
      <c r="H24" s="15"/>
      <c r="I24" s="28"/>
      <c r="J24" s="10"/>
    </row>
    <row r="25" spans="2:10" s="11" customFormat="1" ht="15.75" thickBot="1" x14ac:dyDescent="0.3">
      <c r="B25" s="10"/>
      <c r="C25" s="10"/>
      <c r="D25" s="29"/>
      <c r="E25" s="16"/>
      <c r="F25" s="16"/>
      <c r="G25" s="17">
        <f>E25-F25</f>
        <v>0</v>
      </c>
      <c r="H25" s="17"/>
      <c r="I25" s="30"/>
      <c r="J25" s="10"/>
    </row>
    <row r="26" spans="2:10" s="11" customFormat="1" ht="15.75" thickBot="1" x14ac:dyDescent="0.3">
      <c r="B26" s="10"/>
      <c r="C26" s="10"/>
      <c r="D26" s="18" t="s">
        <v>11</v>
      </c>
      <c r="E26" s="19"/>
      <c r="F26" s="19"/>
      <c r="G26" s="19">
        <f>G20-SUM(G21:G25)</f>
        <v>21309</v>
      </c>
      <c r="H26" s="20">
        <f>IF(G26=0,0,G26/E20)</f>
        <v>8.3827694728560193E-2</v>
      </c>
      <c r="I26" s="36" t="str">
        <f>IF(OR(H26&gt;0.15,H26&lt;-0.15),"Further explanation needed","No further explanation needed")</f>
        <v>No further explanation needed</v>
      </c>
      <c r="J26" s="10"/>
    </row>
    <row r="27" spans="2:10" s="11" customFormat="1" x14ac:dyDescent="0.2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2" thickBot="1" x14ac:dyDescent="0.25">
      <c r="B28" s="10"/>
      <c r="C28" s="10"/>
      <c r="D28" s="10"/>
      <c r="E28" s="10"/>
      <c r="F28" s="10"/>
      <c r="G28" s="10"/>
      <c r="H28" s="10"/>
      <c r="I28" s="10"/>
      <c r="J28" s="10"/>
    </row>
    <row r="29" spans="2:10" s="11" customFormat="1" ht="15" x14ac:dyDescent="0.25">
      <c r="B29" s="10"/>
      <c r="C29" s="10"/>
      <c r="D29" s="22" t="s">
        <v>3</v>
      </c>
      <c r="E29" s="23">
        <v>75825</v>
      </c>
      <c r="F29" s="23">
        <v>23901</v>
      </c>
      <c r="G29" s="24">
        <f>F29-E29</f>
        <v>-51924</v>
      </c>
      <c r="H29" s="25">
        <f>G29/E29</f>
        <v>-0.68478733926805146</v>
      </c>
      <c r="I29" s="26"/>
      <c r="J29" s="10"/>
    </row>
    <row r="30" spans="2:10" s="11" customFormat="1" ht="15" x14ac:dyDescent="0.25">
      <c r="B30" s="10"/>
      <c r="C30" s="10"/>
      <c r="D30" s="27" t="s">
        <v>44</v>
      </c>
      <c r="E30" s="21">
        <v>2168</v>
      </c>
      <c r="F30" s="21">
        <v>3466</v>
      </c>
      <c r="G30" s="13"/>
      <c r="H30" s="15"/>
      <c r="I30" s="69" t="s">
        <v>58</v>
      </c>
      <c r="J30" s="10"/>
    </row>
    <row r="31" spans="2:10" s="11" customFormat="1" ht="14.25" x14ac:dyDescent="0.2">
      <c r="B31" s="10"/>
      <c r="C31" s="10"/>
      <c r="D31" s="66" t="s">
        <v>45</v>
      </c>
      <c r="E31" s="67">
        <v>30843</v>
      </c>
      <c r="F31" s="67">
        <v>0</v>
      </c>
      <c r="G31" s="64">
        <f>F31-E31</f>
        <v>-30843</v>
      </c>
      <c r="H31" s="68"/>
      <c r="I31" s="59" t="s">
        <v>60</v>
      </c>
      <c r="J31" s="10"/>
    </row>
    <row r="32" spans="2:10" s="11" customFormat="1" ht="15" x14ac:dyDescent="0.25">
      <c r="B32" s="10"/>
      <c r="C32" s="10"/>
      <c r="D32" s="27" t="s">
        <v>46</v>
      </c>
      <c r="E32" s="21">
        <v>0</v>
      </c>
      <c r="F32" s="21">
        <v>185</v>
      </c>
      <c r="G32" s="13">
        <f>F32-E32</f>
        <v>185</v>
      </c>
      <c r="H32" s="15"/>
      <c r="I32" s="28" t="s">
        <v>57</v>
      </c>
      <c r="J32" s="10"/>
    </row>
    <row r="33" spans="2:10" s="11" customFormat="1" ht="14.25" x14ac:dyDescent="0.2">
      <c r="B33" s="10"/>
      <c r="C33" s="10"/>
      <c r="D33" s="27" t="s">
        <v>47</v>
      </c>
      <c r="E33" s="21">
        <v>480</v>
      </c>
      <c r="F33" s="21">
        <v>0</v>
      </c>
      <c r="G33" s="13">
        <f>F33-E33</f>
        <v>-480</v>
      </c>
      <c r="H33" s="15"/>
      <c r="I33" s="28" t="s">
        <v>53</v>
      </c>
      <c r="J33" s="10"/>
    </row>
    <row r="34" spans="2:10" s="11" customFormat="1" ht="29.25" x14ac:dyDescent="0.25">
      <c r="B34" s="10"/>
      <c r="C34" s="10"/>
      <c r="D34" s="62" t="s">
        <v>48</v>
      </c>
      <c r="E34" s="63">
        <v>0</v>
      </c>
      <c r="F34" s="63">
        <v>10833</v>
      </c>
      <c r="G34" s="64">
        <f>F34-E34</f>
        <v>10833</v>
      </c>
      <c r="H34" s="17"/>
      <c r="I34" s="61" t="s">
        <v>56</v>
      </c>
      <c r="J34" s="10"/>
    </row>
    <row r="35" spans="2:10" s="11" customFormat="1" ht="28.5" x14ac:dyDescent="0.2">
      <c r="B35" s="10"/>
      <c r="C35" s="10"/>
      <c r="D35" s="62" t="s">
        <v>49</v>
      </c>
      <c r="E35" s="63">
        <v>14680</v>
      </c>
      <c r="F35" s="63">
        <v>7340</v>
      </c>
      <c r="G35" s="64">
        <f>F35-E35</f>
        <v>-7340</v>
      </c>
      <c r="H35" s="65"/>
      <c r="I35" s="61" t="s">
        <v>54</v>
      </c>
      <c r="J35" s="10"/>
    </row>
    <row r="36" spans="2:10" s="11" customFormat="1" ht="15" x14ac:dyDescent="0.25">
      <c r="B36" s="10"/>
      <c r="C36" s="10"/>
      <c r="D36" s="29" t="s">
        <v>50</v>
      </c>
      <c r="E36" s="38">
        <v>480</v>
      </c>
      <c r="F36" s="38">
        <v>576</v>
      </c>
      <c r="G36" s="13">
        <f>F36-E36</f>
        <v>96</v>
      </c>
      <c r="H36" s="17"/>
      <c r="I36" s="30" t="s">
        <v>55</v>
      </c>
      <c r="J36" s="10"/>
    </row>
    <row r="37" spans="2:10" s="11" customFormat="1" ht="28.5" x14ac:dyDescent="0.2">
      <c r="B37" s="10"/>
      <c r="C37" s="10"/>
      <c r="D37" s="29" t="s">
        <v>51</v>
      </c>
      <c r="E37" s="38">
        <v>93</v>
      </c>
      <c r="F37" s="38">
        <v>0</v>
      </c>
      <c r="G37" s="13">
        <f>F37-E37</f>
        <v>-93</v>
      </c>
      <c r="H37" s="17"/>
      <c r="I37" s="61" t="s">
        <v>59</v>
      </c>
      <c r="J37" s="10"/>
    </row>
    <row r="38" spans="2:10" s="11" customFormat="1" ht="43.5" thickBot="1" x14ac:dyDescent="0.25">
      <c r="B38" s="10"/>
      <c r="C38" s="10"/>
      <c r="D38" s="62" t="s">
        <v>52</v>
      </c>
      <c r="E38" s="63">
        <v>27081</v>
      </c>
      <c r="F38" s="63">
        <v>1500</v>
      </c>
      <c r="G38" s="64">
        <f>F38-E38</f>
        <v>-25581</v>
      </c>
      <c r="H38" s="65"/>
      <c r="I38" s="70" t="s">
        <v>61</v>
      </c>
      <c r="J38" s="10"/>
    </row>
    <row r="39" spans="2:10" s="11" customFormat="1" ht="15.75" thickBot="1" x14ac:dyDescent="0.3">
      <c r="B39" s="10"/>
      <c r="C39" s="10"/>
      <c r="D39" s="18" t="s">
        <v>13</v>
      </c>
      <c r="E39" s="19"/>
      <c r="F39" s="19"/>
      <c r="G39" s="19">
        <f>G29-SUM(G30:G38)</f>
        <v>1299</v>
      </c>
      <c r="H39" s="20">
        <f>IF(G39=0,0,G39/E29)</f>
        <v>1.7131552917903067E-2</v>
      </c>
      <c r="I39" s="36" t="str">
        <f>IF(OR(H39&gt;0.15,H39&lt;-0.15),"Further explanation needed","No further explanation needed")</f>
        <v>No further explanation needed</v>
      </c>
      <c r="J39" s="10"/>
    </row>
    <row r="40" spans="2:10" s="11" customFormat="1" x14ac:dyDescent="0.2">
      <c r="B40" s="10"/>
      <c r="C40" s="10"/>
      <c r="D40" s="10"/>
      <c r="E40" s="10"/>
      <c r="F40" s="10"/>
      <c r="G40" s="10"/>
      <c r="H40" s="10"/>
      <c r="I40" s="10"/>
      <c r="J40" s="10"/>
    </row>
    <row r="41" spans="2:10" s="11" customFormat="1" ht="12" thickBot="1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s="11" customFormat="1" ht="15" x14ac:dyDescent="0.25">
      <c r="B42" s="10"/>
      <c r="C42" s="10"/>
      <c r="D42" s="22" t="s">
        <v>4</v>
      </c>
      <c r="E42" s="23">
        <v>83697</v>
      </c>
      <c r="F42" s="23">
        <v>66255</v>
      </c>
      <c r="G42" s="24">
        <f>F42-E42</f>
        <v>-17442</v>
      </c>
      <c r="H42" s="25">
        <f>G42/E42</f>
        <v>-0.20839456611348078</v>
      </c>
      <c r="I42" s="26"/>
      <c r="J42" s="10"/>
    </row>
    <row r="43" spans="2:10" s="11" customFormat="1" ht="42.75" x14ac:dyDescent="0.2">
      <c r="B43" s="10"/>
      <c r="C43" s="10"/>
      <c r="D43" s="60" t="s">
        <v>40</v>
      </c>
      <c r="E43" s="41">
        <v>65234</v>
      </c>
      <c r="F43" s="41">
        <v>51804</v>
      </c>
      <c r="G43" s="42">
        <f>F43-E43</f>
        <v>-13430</v>
      </c>
      <c r="H43" s="43"/>
      <c r="I43" s="59" t="s">
        <v>43</v>
      </c>
      <c r="J43" s="10"/>
    </row>
    <row r="44" spans="2:10" s="11" customFormat="1" ht="14.25" x14ac:dyDescent="0.2">
      <c r="B44" s="10"/>
      <c r="C44" s="10"/>
      <c r="D44" s="27" t="s">
        <v>41</v>
      </c>
      <c r="E44" s="21">
        <v>6563</v>
      </c>
      <c r="F44" s="21">
        <v>5074</v>
      </c>
      <c r="G44" s="13">
        <f>F44-E44</f>
        <v>-1489</v>
      </c>
      <c r="H44" s="43"/>
      <c r="I44" s="28"/>
      <c r="J44" s="10"/>
    </row>
    <row r="45" spans="2:10" s="11" customFormat="1" ht="14.25" x14ac:dyDescent="0.2">
      <c r="B45" s="10"/>
      <c r="C45" s="10"/>
      <c r="D45" s="27" t="s">
        <v>42</v>
      </c>
      <c r="E45" s="21">
        <v>11900</v>
      </c>
      <c r="F45" s="21">
        <v>9377</v>
      </c>
      <c r="G45" s="13">
        <f>F45-E45</f>
        <v>-2523</v>
      </c>
      <c r="H45" s="43"/>
      <c r="I45" s="28"/>
      <c r="J45" s="10"/>
    </row>
    <row r="46" spans="2:10" s="11" customFormat="1" ht="14.25" x14ac:dyDescent="0.2">
      <c r="B46" s="10"/>
      <c r="C46" s="10"/>
      <c r="D46" s="27"/>
      <c r="E46" s="21"/>
      <c r="F46" s="21"/>
      <c r="G46" s="13">
        <f>F46-E46</f>
        <v>0</v>
      </c>
      <c r="H46" s="43">
        <f t="shared" ref="H46:H47" si="0">SUM(G46-E46)</f>
        <v>0</v>
      </c>
      <c r="I46" s="28"/>
      <c r="J46" s="10"/>
    </row>
    <row r="47" spans="2:10" s="11" customFormat="1" ht="15.75" thickBot="1" x14ac:dyDescent="0.3">
      <c r="B47" s="10"/>
      <c r="C47" s="10"/>
      <c r="D47" s="29"/>
      <c r="E47" s="16"/>
      <c r="F47" s="16"/>
      <c r="G47" s="13">
        <f>F47-E47</f>
        <v>0</v>
      </c>
      <c r="H47" s="43">
        <f t="shared" si="0"/>
        <v>0</v>
      </c>
      <c r="I47" s="30"/>
      <c r="J47" s="10"/>
    </row>
    <row r="48" spans="2:10" s="11" customFormat="1" ht="15.75" thickBot="1" x14ac:dyDescent="0.3">
      <c r="B48" s="10"/>
      <c r="C48" s="10"/>
      <c r="D48" s="18" t="s">
        <v>14</v>
      </c>
      <c r="E48" s="19"/>
      <c r="F48" s="19"/>
      <c r="G48" s="19">
        <f>G42-SUM(G43:G47)</f>
        <v>0</v>
      </c>
      <c r="H48" s="20">
        <f>IF(G48=0,0,G48/E42)</f>
        <v>0</v>
      </c>
      <c r="I48" s="36" t="str">
        <f>IF(OR(H48&gt;0.15,H48&lt;-0.15),"Further explanation needed","No further explanation needed")</f>
        <v>No further explanation needed</v>
      </c>
      <c r="J48" s="10"/>
    </row>
    <row r="49" spans="2:10" s="11" customFormat="1" x14ac:dyDescent="0.2">
      <c r="B49" s="10"/>
      <c r="C49" s="10"/>
      <c r="D49" s="10"/>
      <c r="E49" s="10"/>
      <c r="F49" s="10"/>
      <c r="G49" s="10"/>
      <c r="H49" s="10"/>
      <c r="I49" s="10"/>
      <c r="J49" s="10"/>
    </row>
    <row r="50" spans="2:10" s="11" customFormat="1" ht="12" thickBot="1" x14ac:dyDescent="0.25">
      <c r="B50" s="10"/>
      <c r="C50" s="10"/>
      <c r="D50" s="10"/>
      <c r="E50" s="10"/>
      <c r="F50" s="10"/>
      <c r="G50" s="10"/>
      <c r="H50" s="10"/>
      <c r="I50" s="10"/>
      <c r="J50" s="10"/>
    </row>
    <row r="51" spans="2:10" s="11" customFormat="1" ht="15" x14ac:dyDescent="0.25">
      <c r="B51" s="10"/>
      <c r="C51" s="10"/>
      <c r="D51" s="22" t="s">
        <v>5</v>
      </c>
      <c r="E51" s="23">
        <v>0</v>
      </c>
      <c r="F51" s="23">
        <v>0</v>
      </c>
      <c r="G51" s="24">
        <f t="shared" ref="G51:G56" si="1">F51-E51</f>
        <v>0</v>
      </c>
      <c r="H51" s="25" t="e">
        <f>G51/E51</f>
        <v>#DIV/0!</v>
      </c>
      <c r="I51" s="26"/>
      <c r="J51" s="10"/>
    </row>
    <row r="52" spans="2:10" s="11" customFormat="1" ht="14.25" x14ac:dyDescent="0.2">
      <c r="B52" s="10"/>
      <c r="C52" s="10"/>
      <c r="D52" s="27"/>
      <c r="E52" s="21"/>
      <c r="F52" s="21"/>
      <c r="G52" s="13">
        <f t="shared" si="1"/>
        <v>0</v>
      </c>
      <c r="H52" s="15"/>
      <c r="I52" s="28"/>
      <c r="J52" s="10"/>
    </row>
    <row r="53" spans="2:10" s="11" customFormat="1" ht="14.25" x14ac:dyDescent="0.2">
      <c r="B53" s="10"/>
      <c r="C53" s="10"/>
      <c r="D53" s="27"/>
      <c r="E53" s="21"/>
      <c r="F53" s="21"/>
      <c r="G53" s="13">
        <f t="shared" si="1"/>
        <v>0</v>
      </c>
      <c r="H53" s="15"/>
      <c r="I53" s="28"/>
      <c r="J53" s="10"/>
    </row>
    <row r="54" spans="2:10" s="11" customFormat="1" ht="14.25" x14ac:dyDescent="0.2">
      <c r="B54" s="10"/>
      <c r="C54" s="10"/>
      <c r="D54" s="27"/>
      <c r="E54" s="21"/>
      <c r="F54" s="21"/>
      <c r="G54" s="13">
        <f t="shared" si="1"/>
        <v>0</v>
      </c>
      <c r="H54" s="15"/>
      <c r="I54" s="28"/>
      <c r="J54" s="10"/>
    </row>
    <row r="55" spans="2:10" s="11" customFormat="1" ht="14.25" x14ac:dyDescent="0.2">
      <c r="B55" s="10"/>
      <c r="C55" s="10"/>
      <c r="D55" s="27"/>
      <c r="E55" s="21"/>
      <c r="F55" s="21"/>
      <c r="G55" s="13">
        <f t="shared" si="1"/>
        <v>0</v>
      </c>
      <c r="H55" s="15"/>
      <c r="I55" s="28"/>
      <c r="J55" s="10"/>
    </row>
    <row r="56" spans="2:10" s="11" customFormat="1" ht="15.75" thickBot="1" x14ac:dyDescent="0.3">
      <c r="B56" s="10"/>
      <c r="C56" s="10"/>
      <c r="D56" s="29"/>
      <c r="E56" s="16"/>
      <c r="F56" s="16"/>
      <c r="G56" s="13">
        <f t="shared" si="1"/>
        <v>0</v>
      </c>
      <c r="H56" s="17"/>
      <c r="I56" s="30"/>
      <c r="J56" s="10"/>
    </row>
    <row r="57" spans="2:10" s="11" customFormat="1" ht="15.75" thickBot="1" x14ac:dyDescent="0.3">
      <c r="B57" s="10"/>
      <c r="C57" s="10"/>
      <c r="D57" s="18" t="s">
        <v>18</v>
      </c>
      <c r="E57" s="19"/>
      <c r="F57" s="19"/>
      <c r="G57" s="19">
        <f>G51-SUM(G52:G56)</f>
        <v>0</v>
      </c>
      <c r="H57" s="20">
        <f>IF(G57=0,0,G57/E51)</f>
        <v>0</v>
      </c>
      <c r="I57" s="36" t="str">
        <f>IF(OR(H57&gt;0.15,H57&lt;-0.15),"Further explanation needed","No further explanation needed")</f>
        <v>No further explanation needed</v>
      </c>
      <c r="J57" s="10"/>
    </row>
    <row r="58" spans="2:10" s="11" customFormat="1" x14ac:dyDescent="0.2">
      <c r="B58" s="10"/>
      <c r="C58" s="10"/>
      <c r="D58" s="10"/>
      <c r="E58" s="10"/>
      <c r="F58" s="10"/>
      <c r="G58" s="10"/>
      <c r="H58" s="10"/>
      <c r="I58" s="10"/>
      <c r="J58" s="10"/>
    </row>
    <row r="59" spans="2:10" s="11" customFormat="1" ht="12" thickBot="1" x14ac:dyDescent="0.25">
      <c r="B59" s="10"/>
      <c r="C59" s="10"/>
      <c r="D59" s="10"/>
      <c r="E59" s="10"/>
      <c r="F59" s="10"/>
      <c r="G59" s="10"/>
      <c r="H59" s="10"/>
      <c r="I59" s="10"/>
      <c r="J59" s="10"/>
    </row>
    <row r="60" spans="2:10" s="11" customFormat="1" ht="15.75" thickBot="1" x14ac:dyDescent="0.3">
      <c r="B60" s="10"/>
      <c r="C60" s="10"/>
      <c r="D60" s="22" t="s">
        <v>6</v>
      </c>
      <c r="E60" s="23">
        <v>286541</v>
      </c>
      <c r="F60" s="23">
        <v>169200</v>
      </c>
      <c r="G60" s="24">
        <f t="shared" ref="G60:G96" si="2">F60-E60</f>
        <v>-117341</v>
      </c>
      <c r="H60" s="25">
        <f>G60/E60</f>
        <v>-0.40950858690379388</v>
      </c>
      <c r="I60" s="26"/>
      <c r="J60" s="10"/>
    </row>
    <row r="61" spans="2:10" s="11" customFormat="1" ht="26.25" thickBot="1" x14ac:dyDescent="0.25">
      <c r="B61" s="10"/>
      <c r="C61" s="10"/>
      <c r="D61" s="27" t="s">
        <v>39</v>
      </c>
      <c r="E61" s="41">
        <v>0</v>
      </c>
      <c r="F61" s="41">
        <v>1890</v>
      </c>
      <c r="G61" s="42">
        <f t="shared" si="2"/>
        <v>1890</v>
      </c>
      <c r="H61" s="47" t="e">
        <f t="shared" ref="H61:H112" si="3">G61/E61</f>
        <v>#DIV/0!</v>
      </c>
      <c r="I61" s="52" t="s">
        <v>63</v>
      </c>
      <c r="J61" s="46"/>
    </row>
    <row r="62" spans="2:10" s="11" customFormat="1" ht="26.25" thickBot="1" x14ac:dyDescent="0.25">
      <c r="B62" s="10"/>
      <c r="C62" s="10"/>
      <c r="D62" s="27"/>
      <c r="E62" s="41">
        <v>282</v>
      </c>
      <c r="F62" s="41">
        <v>140</v>
      </c>
      <c r="G62" s="42">
        <f t="shared" si="2"/>
        <v>-142</v>
      </c>
      <c r="H62" s="47">
        <f t="shared" si="3"/>
        <v>-0.50354609929078009</v>
      </c>
      <c r="I62" s="73" t="s">
        <v>36</v>
      </c>
      <c r="J62" s="46"/>
    </row>
    <row r="63" spans="2:10" s="11" customFormat="1" ht="15.75" thickBot="1" x14ac:dyDescent="0.3">
      <c r="B63" s="10"/>
      <c r="C63" s="10"/>
      <c r="D63" s="27"/>
      <c r="E63" s="21">
        <v>169</v>
      </c>
      <c r="F63" s="21">
        <v>104</v>
      </c>
      <c r="G63" s="13">
        <f t="shared" si="2"/>
        <v>-65</v>
      </c>
      <c r="H63" s="25">
        <f t="shared" si="3"/>
        <v>-0.38461538461538464</v>
      </c>
      <c r="I63" s="74" t="s">
        <v>38</v>
      </c>
      <c r="J63" s="46"/>
    </row>
    <row r="64" spans="2:10" s="11" customFormat="1" ht="15.75" thickBot="1" x14ac:dyDescent="0.25">
      <c r="B64" s="10"/>
      <c r="C64" s="10"/>
      <c r="D64" s="27"/>
      <c r="E64" s="48">
        <v>150</v>
      </c>
      <c r="F64" s="48">
        <v>241</v>
      </c>
      <c r="G64" s="49">
        <f t="shared" si="2"/>
        <v>91</v>
      </c>
      <c r="H64" s="50">
        <f t="shared" si="3"/>
        <v>0.60666666666666669</v>
      </c>
      <c r="I64" s="75" t="s">
        <v>64</v>
      </c>
      <c r="J64" s="46"/>
    </row>
    <row r="65" spans="2:10" s="11" customFormat="1" ht="27" thickBot="1" x14ac:dyDescent="0.3">
      <c r="B65" s="10"/>
      <c r="C65" s="10"/>
      <c r="D65" s="29"/>
      <c r="E65" s="51">
        <v>3037</v>
      </c>
      <c r="F65" s="51">
        <v>1500</v>
      </c>
      <c r="G65" s="42">
        <f t="shared" si="2"/>
        <v>-1537</v>
      </c>
      <c r="H65" s="25">
        <f t="shared" si="3"/>
        <v>-0.50609153770167925</v>
      </c>
      <c r="I65" s="75" t="s">
        <v>65</v>
      </c>
      <c r="J65" s="46"/>
    </row>
    <row r="66" spans="2:10" s="11" customFormat="1" ht="27" thickBot="1" x14ac:dyDescent="0.3">
      <c r="B66" s="10"/>
      <c r="C66" s="10"/>
      <c r="D66" s="29"/>
      <c r="E66" s="51">
        <v>1370</v>
      </c>
      <c r="F66" s="51">
        <v>1097</v>
      </c>
      <c r="G66" s="42">
        <f t="shared" si="2"/>
        <v>-273</v>
      </c>
      <c r="H66" s="25">
        <f t="shared" si="3"/>
        <v>-0.19927007299270072</v>
      </c>
      <c r="I66" s="75" t="s">
        <v>37</v>
      </c>
      <c r="J66" s="46"/>
    </row>
    <row r="67" spans="2:10" s="11" customFormat="1" ht="26.25" thickBot="1" x14ac:dyDescent="0.25">
      <c r="B67" s="10"/>
      <c r="C67" s="10"/>
      <c r="D67" s="29"/>
      <c r="E67" s="51">
        <v>579</v>
      </c>
      <c r="F67" s="51">
        <v>695</v>
      </c>
      <c r="G67" s="42">
        <f t="shared" si="2"/>
        <v>116</v>
      </c>
      <c r="H67" s="47">
        <f t="shared" si="3"/>
        <v>0.2003454231433506</v>
      </c>
      <c r="I67" s="75" t="s">
        <v>66</v>
      </c>
      <c r="J67" s="46"/>
    </row>
    <row r="68" spans="2:10" s="11" customFormat="1" ht="26.25" thickBot="1" x14ac:dyDescent="0.25">
      <c r="B68" s="10"/>
      <c r="C68" s="10"/>
      <c r="D68" s="29"/>
      <c r="E68" s="51">
        <v>837</v>
      </c>
      <c r="F68" s="51">
        <v>925</v>
      </c>
      <c r="G68" s="42">
        <f t="shared" si="2"/>
        <v>88</v>
      </c>
      <c r="H68" s="47">
        <f t="shared" si="3"/>
        <v>0.10513739545997611</v>
      </c>
      <c r="I68" s="75" t="s">
        <v>67</v>
      </c>
      <c r="J68" s="46"/>
    </row>
    <row r="69" spans="2:10" s="11" customFormat="1" ht="15.75" thickBot="1" x14ac:dyDescent="0.25">
      <c r="B69" s="10"/>
      <c r="C69" s="10"/>
      <c r="D69" s="29"/>
      <c r="E69" s="51">
        <v>1089</v>
      </c>
      <c r="F69" s="51">
        <v>1453</v>
      </c>
      <c r="G69" s="42">
        <f t="shared" si="2"/>
        <v>364</v>
      </c>
      <c r="H69" s="47">
        <f t="shared" si="3"/>
        <v>0.33425160697887968</v>
      </c>
      <c r="I69" s="75" t="s">
        <v>68</v>
      </c>
      <c r="J69" s="46"/>
    </row>
    <row r="70" spans="2:10" s="11" customFormat="1" ht="15.75" thickBot="1" x14ac:dyDescent="0.3">
      <c r="B70" s="10"/>
      <c r="C70" s="10"/>
      <c r="D70" s="29"/>
      <c r="E70" s="38">
        <v>904</v>
      </c>
      <c r="F70" s="38">
        <v>961</v>
      </c>
      <c r="G70" s="13">
        <f t="shared" si="2"/>
        <v>57</v>
      </c>
      <c r="H70" s="25">
        <f t="shared" si="3"/>
        <v>6.3053097345132744E-2</v>
      </c>
      <c r="I70" s="54" t="s">
        <v>69</v>
      </c>
      <c r="J70" s="46"/>
    </row>
    <row r="71" spans="2:10" s="11" customFormat="1" ht="15.75" thickBot="1" x14ac:dyDescent="0.3">
      <c r="B71" s="10"/>
      <c r="C71" s="10"/>
      <c r="D71" s="29"/>
      <c r="E71" s="38">
        <v>1448</v>
      </c>
      <c r="F71" s="38">
        <v>1615</v>
      </c>
      <c r="G71" s="13">
        <f t="shared" si="2"/>
        <v>167</v>
      </c>
      <c r="H71" s="25">
        <f t="shared" si="3"/>
        <v>0.11533149171270718</v>
      </c>
      <c r="I71" s="54" t="s">
        <v>70</v>
      </c>
      <c r="J71" s="46"/>
    </row>
    <row r="72" spans="2:10" s="11" customFormat="1" ht="27" thickBot="1" x14ac:dyDescent="0.3">
      <c r="B72" s="10"/>
      <c r="C72" s="10"/>
      <c r="D72" s="29"/>
      <c r="E72" s="38">
        <v>253</v>
      </c>
      <c r="F72" s="38">
        <v>659</v>
      </c>
      <c r="G72" s="13">
        <f t="shared" si="2"/>
        <v>406</v>
      </c>
      <c r="H72" s="25">
        <f t="shared" si="3"/>
        <v>1.6047430830039526</v>
      </c>
      <c r="I72" s="75" t="s">
        <v>71</v>
      </c>
      <c r="J72" s="46"/>
    </row>
    <row r="73" spans="2:10" s="11" customFormat="1" ht="27" thickBot="1" x14ac:dyDescent="0.3">
      <c r="B73" s="10"/>
      <c r="C73" s="10"/>
      <c r="D73" s="29"/>
      <c r="E73" s="38">
        <v>93</v>
      </c>
      <c r="F73" s="38">
        <v>0</v>
      </c>
      <c r="G73" s="13">
        <f t="shared" si="2"/>
        <v>-93</v>
      </c>
      <c r="H73" s="25">
        <f t="shared" si="3"/>
        <v>-1</v>
      </c>
      <c r="I73" s="71" t="s">
        <v>72</v>
      </c>
      <c r="J73" s="46"/>
    </row>
    <row r="74" spans="2:10" s="11" customFormat="1" ht="15.75" thickBot="1" x14ac:dyDescent="0.3">
      <c r="B74" s="10"/>
      <c r="C74" s="10"/>
      <c r="D74" s="29"/>
      <c r="E74" s="38">
        <v>149</v>
      </c>
      <c r="F74" s="38">
        <v>233</v>
      </c>
      <c r="G74" s="13">
        <f t="shared" si="2"/>
        <v>84</v>
      </c>
      <c r="H74" s="25">
        <f t="shared" si="3"/>
        <v>0.56375838926174493</v>
      </c>
      <c r="I74" s="54" t="s">
        <v>73</v>
      </c>
      <c r="J74" s="46"/>
    </row>
    <row r="75" spans="2:10" s="11" customFormat="1" ht="15.75" thickBot="1" x14ac:dyDescent="0.3">
      <c r="B75" s="10"/>
      <c r="C75" s="10"/>
      <c r="D75" s="29"/>
      <c r="E75" s="38">
        <v>837</v>
      </c>
      <c r="F75" s="38">
        <v>720</v>
      </c>
      <c r="G75" s="13">
        <f t="shared" si="2"/>
        <v>-117</v>
      </c>
      <c r="H75" s="25">
        <f t="shared" si="3"/>
        <v>-0.13978494623655913</v>
      </c>
      <c r="I75" s="74" t="s">
        <v>74</v>
      </c>
      <c r="J75" s="46"/>
    </row>
    <row r="76" spans="2:10" s="11" customFormat="1" ht="15.75" thickBot="1" x14ac:dyDescent="0.3">
      <c r="B76" s="10"/>
      <c r="C76" s="10"/>
      <c r="D76" s="29"/>
      <c r="E76" s="38">
        <v>921</v>
      </c>
      <c r="F76" s="38">
        <v>1088</v>
      </c>
      <c r="G76" s="13">
        <f t="shared" si="2"/>
        <v>167</v>
      </c>
      <c r="H76" s="25">
        <f t="shared" si="3"/>
        <v>0.18132464712269272</v>
      </c>
      <c r="I76" s="54" t="s">
        <v>75</v>
      </c>
      <c r="J76" s="46"/>
    </row>
    <row r="77" spans="2:10" s="11" customFormat="1" ht="27" thickBot="1" x14ac:dyDescent="0.3">
      <c r="B77" s="10"/>
      <c r="C77" s="10"/>
      <c r="D77" s="29"/>
      <c r="E77" s="44">
        <v>820</v>
      </c>
      <c r="F77" s="44">
        <v>0</v>
      </c>
      <c r="G77" s="45">
        <f t="shared" si="2"/>
        <v>-820</v>
      </c>
      <c r="H77" s="25">
        <f t="shared" si="3"/>
        <v>-1</v>
      </c>
      <c r="I77" s="71" t="s">
        <v>76</v>
      </c>
      <c r="J77" s="46"/>
    </row>
    <row r="78" spans="2:10" s="11" customFormat="1" ht="15.75" thickBot="1" x14ac:dyDescent="0.3">
      <c r="B78" s="10"/>
      <c r="C78" s="10"/>
      <c r="D78" s="29"/>
      <c r="E78" s="21">
        <v>62</v>
      </c>
      <c r="F78" s="21">
        <v>0</v>
      </c>
      <c r="G78" s="15">
        <f t="shared" si="2"/>
        <v>-62</v>
      </c>
      <c r="H78" s="25">
        <f t="shared" si="3"/>
        <v>-1</v>
      </c>
      <c r="I78" s="76" t="s">
        <v>77</v>
      </c>
      <c r="J78" s="46"/>
    </row>
    <row r="79" spans="2:10" s="11" customFormat="1" ht="27" thickBot="1" x14ac:dyDescent="0.3">
      <c r="B79" s="10"/>
      <c r="C79" s="10"/>
      <c r="D79" s="29"/>
      <c r="E79" s="41">
        <v>645</v>
      </c>
      <c r="F79" s="41">
        <v>510</v>
      </c>
      <c r="G79" s="43">
        <f t="shared" si="2"/>
        <v>-135</v>
      </c>
      <c r="H79" s="25">
        <f t="shared" si="3"/>
        <v>-0.20930232558139536</v>
      </c>
      <c r="I79" s="71" t="s">
        <v>78</v>
      </c>
      <c r="J79" s="46"/>
    </row>
    <row r="80" spans="2:10" s="11" customFormat="1" ht="26.25" thickBot="1" x14ac:dyDescent="0.25">
      <c r="B80" s="10"/>
      <c r="C80" s="10"/>
      <c r="D80" s="29"/>
      <c r="E80" s="41">
        <v>252</v>
      </c>
      <c r="F80" s="41">
        <v>167</v>
      </c>
      <c r="G80" s="43">
        <f t="shared" si="2"/>
        <v>-85</v>
      </c>
      <c r="H80" s="47">
        <f t="shared" si="3"/>
        <v>-0.33730158730158732</v>
      </c>
      <c r="I80" s="77" t="s">
        <v>79</v>
      </c>
      <c r="J80" s="46"/>
    </row>
    <row r="81" spans="2:10" s="11" customFormat="1" ht="15.75" thickBot="1" x14ac:dyDescent="0.3">
      <c r="B81" s="10"/>
      <c r="C81" s="10"/>
      <c r="D81" s="29"/>
      <c r="E81" s="21">
        <v>50</v>
      </c>
      <c r="F81" s="21">
        <v>0</v>
      </c>
      <c r="G81" s="15">
        <f t="shared" si="2"/>
        <v>-50</v>
      </c>
      <c r="H81" s="25">
        <f t="shared" si="3"/>
        <v>-1</v>
      </c>
      <c r="I81" s="76" t="s">
        <v>80</v>
      </c>
      <c r="J81" s="46"/>
    </row>
    <row r="82" spans="2:10" s="11" customFormat="1" ht="27" thickBot="1" x14ac:dyDescent="0.3">
      <c r="B82" s="10"/>
      <c r="C82" s="10"/>
      <c r="D82" s="29"/>
      <c r="E82" s="41">
        <v>858</v>
      </c>
      <c r="F82" s="41">
        <v>109</v>
      </c>
      <c r="G82" s="43">
        <f t="shared" si="2"/>
        <v>-749</v>
      </c>
      <c r="H82" s="25">
        <f t="shared" si="3"/>
        <v>-0.87296037296037299</v>
      </c>
      <c r="I82" s="71" t="s">
        <v>81</v>
      </c>
      <c r="J82" s="46"/>
    </row>
    <row r="83" spans="2:10" s="11" customFormat="1" ht="15.75" thickBot="1" x14ac:dyDescent="0.3">
      <c r="B83" s="10"/>
      <c r="C83" s="10"/>
      <c r="D83" s="29"/>
      <c r="E83" s="21">
        <v>1035</v>
      </c>
      <c r="F83" s="21">
        <v>1081</v>
      </c>
      <c r="G83" s="15">
        <f t="shared" si="2"/>
        <v>46</v>
      </c>
      <c r="H83" s="25">
        <f t="shared" si="3"/>
        <v>4.4444444444444446E-2</v>
      </c>
      <c r="I83" s="78" t="s">
        <v>82</v>
      </c>
      <c r="J83" s="46"/>
    </row>
    <row r="84" spans="2:10" s="11" customFormat="1" ht="27" thickBot="1" x14ac:dyDescent="0.3">
      <c r="B84" s="10"/>
      <c r="C84" s="10"/>
      <c r="D84" s="29"/>
      <c r="E84" s="41">
        <v>40</v>
      </c>
      <c r="F84" s="41">
        <v>0</v>
      </c>
      <c r="G84" s="43">
        <f t="shared" si="2"/>
        <v>-40</v>
      </c>
      <c r="H84" s="25">
        <f t="shared" si="3"/>
        <v>-1</v>
      </c>
      <c r="I84" s="71" t="s">
        <v>83</v>
      </c>
      <c r="J84" s="46"/>
    </row>
    <row r="85" spans="2:10" s="11" customFormat="1" ht="27" thickBot="1" x14ac:dyDescent="0.3">
      <c r="B85" s="10"/>
      <c r="C85" s="10"/>
      <c r="D85" s="29"/>
      <c r="E85" s="41">
        <v>514</v>
      </c>
      <c r="F85" s="41">
        <v>340</v>
      </c>
      <c r="G85" s="43">
        <f t="shared" si="2"/>
        <v>-174</v>
      </c>
      <c r="H85" s="25">
        <f t="shared" si="3"/>
        <v>-0.33852140077821014</v>
      </c>
      <c r="I85" s="71" t="s">
        <v>84</v>
      </c>
      <c r="J85" s="46"/>
    </row>
    <row r="86" spans="2:10" s="11" customFormat="1" ht="26.25" thickBot="1" x14ac:dyDescent="0.25">
      <c r="B86" s="10"/>
      <c r="C86" s="10"/>
      <c r="D86" s="53"/>
      <c r="E86" s="41">
        <v>2237</v>
      </c>
      <c r="F86" s="41">
        <v>0</v>
      </c>
      <c r="G86" s="43">
        <f t="shared" si="2"/>
        <v>-2237</v>
      </c>
      <c r="H86" s="47">
        <f t="shared" si="3"/>
        <v>-1</v>
      </c>
      <c r="I86" s="77" t="s">
        <v>85</v>
      </c>
      <c r="J86" s="46"/>
    </row>
    <row r="87" spans="2:10" s="11" customFormat="1" ht="27" thickBot="1" x14ac:dyDescent="0.3">
      <c r="B87" s="10"/>
      <c r="C87" s="10"/>
      <c r="D87" s="29"/>
      <c r="E87" s="21">
        <v>1902</v>
      </c>
      <c r="F87" s="21">
        <v>2501</v>
      </c>
      <c r="G87" s="15">
        <f t="shared" si="2"/>
        <v>599</v>
      </c>
      <c r="H87" s="25">
        <f t="shared" si="3"/>
        <v>0.31493165089379599</v>
      </c>
      <c r="I87" s="79" t="s">
        <v>86</v>
      </c>
      <c r="J87" s="46"/>
    </row>
    <row r="88" spans="2:10" s="11" customFormat="1" ht="51.75" thickBot="1" x14ac:dyDescent="0.3">
      <c r="B88" s="10"/>
      <c r="C88" s="10"/>
      <c r="D88" s="29"/>
      <c r="E88" s="41">
        <v>55325</v>
      </c>
      <c r="F88" s="41">
        <v>68497</v>
      </c>
      <c r="G88" s="43">
        <f t="shared" si="2"/>
        <v>13172</v>
      </c>
      <c r="H88" s="25">
        <f t="shared" si="3"/>
        <v>0.23808404880253051</v>
      </c>
      <c r="I88" s="72" t="s">
        <v>87</v>
      </c>
      <c r="J88" s="46"/>
    </row>
    <row r="89" spans="2:10" s="11" customFormat="1" ht="15.75" thickBot="1" x14ac:dyDescent="0.3">
      <c r="B89" s="10"/>
      <c r="C89" s="10"/>
      <c r="D89" s="29"/>
      <c r="E89" s="21">
        <v>1672</v>
      </c>
      <c r="F89" s="21">
        <v>870</v>
      </c>
      <c r="G89" s="15">
        <f t="shared" si="2"/>
        <v>-802</v>
      </c>
      <c r="H89" s="25">
        <f t="shared" si="3"/>
        <v>-0.47966507177033491</v>
      </c>
      <c r="I89" s="54" t="s">
        <v>88</v>
      </c>
      <c r="J89" s="46"/>
    </row>
    <row r="90" spans="2:10" s="11" customFormat="1" ht="27" thickBot="1" x14ac:dyDescent="0.3">
      <c r="B90" s="10"/>
      <c r="C90" s="10"/>
      <c r="D90" s="29"/>
      <c r="E90" s="21">
        <v>13375</v>
      </c>
      <c r="F90" s="21">
        <v>1243</v>
      </c>
      <c r="G90" s="15">
        <f t="shared" si="2"/>
        <v>-12132</v>
      </c>
      <c r="H90" s="25">
        <f t="shared" si="3"/>
        <v>-0.90706542056074768</v>
      </c>
      <c r="I90" s="71" t="s">
        <v>89</v>
      </c>
      <c r="J90" s="46"/>
    </row>
    <row r="91" spans="2:10" s="11" customFormat="1" ht="39.75" thickBot="1" x14ac:dyDescent="0.3">
      <c r="B91" s="10"/>
      <c r="C91" s="10"/>
      <c r="D91" s="29"/>
      <c r="E91" s="21">
        <v>19462</v>
      </c>
      <c r="F91" s="21">
        <v>820</v>
      </c>
      <c r="G91" s="15">
        <f t="shared" si="2"/>
        <v>-18642</v>
      </c>
      <c r="H91" s="25">
        <f t="shared" si="3"/>
        <v>-0.95786661185900734</v>
      </c>
      <c r="I91" s="71" t="s">
        <v>90</v>
      </c>
      <c r="J91" s="46"/>
    </row>
    <row r="92" spans="2:10" s="11" customFormat="1" ht="26.25" thickBot="1" x14ac:dyDescent="0.25">
      <c r="B92" s="10"/>
      <c r="C92" s="10"/>
      <c r="D92" s="29"/>
      <c r="E92" s="41">
        <v>55</v>
      </c>
      <c r="F92" s="41">
        <v>0</v>
      </c>
      <c r="G92" s="43">
        <f t="shared" si="2"/>
        <v>-55</v>
      </c>
      <c r="H92" s="47">
        <f t="shared" si="3"/>
        <v>-1</v>
      </c>
      <c r="I92" s="77" t="s">
        <v>91</v>
      </c>
      <c r="J92" s="46"/>
    </row>
    <row r="93" spans="2:10" s="11" customFormat="1" ht="15.75" thickBot="1" x14ac:dyDescent="0.3">
      <c r="B93" s="10"/>
      <c r="C93" s="10"/>
      <c r="D93" s="29"/>
      <c r="E93" s="21">
        <v>262</v>
      </c>
      <c r="F93" s="21">
        <v>0</v>
      </c>
      <c r="G93" s="15">
        <f t="shared" si="2"/>
        <v>-262</v>
      </c>
      <c r="H93" s="25">
        <f t="shared" si="3"/>
        <v>-1</v>
      </c>
      <c r="I93" s="76" t="s">
        <v>92</v>
      </c>
      <c r="J93" s="46"/>
    </row>
    <row r="94" spans="2:10" s="11" customFormat="1" ht="26.25" thickBot="1" x14ac:dyDescent="0.25">
      <c r="B94" s="10"/>
      <c r="C94" s="10"/>
      <c r="D94" s="29"/>
      <c r="E94" s="41">
        <v>0</v>
      </c>
      <c r="F94" s="41">
        <v>323</v>
      </c>
      <c r="G94" s="43">
        <f t="shared" si="2"/>
        <v>323</v>
      </c>
      <c r="H94" s="50" t="e">
        <f t="shared" si="3"/>
        <v>#DIV/0!</v>
      </c>
      <c r="I94" s="75" t="s">
        <v>105</v>
      </c>
      <c r="J94" s="46"/>
    </row>
    <row r="95" spans="2:10" s="11" customFormat="1" ht="15.75" thickBot="1" x14ac:dyDescent="0.25">
      <c r="B95" s="10"/>
      <c r="C95" s="10"/>
      <c r="D95" s="29"/>
      <c r="E95" s="41">
        <v>500</v>
      </c>
      <c r="F95" s="41">
        <v>0</v>
      </c>
      <c r="G95" s="43">
        <f t="shared" si="2"/>
        <v>-500</v>
      </c>
      <c r="H95" s="47">
        <f t="shared" si="3"/>
        <v>-1</v>
      </c>
      <c r="I95" s="77" t="s">
        <v>93</v>
      </c>
      <c r="J95" s="46"/>
    </row>
    <row r="96" spans="2:10" s="11" customFormat="1" ht="15.75" thickBot="1" x14ac:dyDescent="0.3">
      <c r="B96" s="10"/>
      <c r="C96" s="10"/>
      <c r="D96" s="29"/>
      <c r="E96" s="21">
        <v>250</v>
      </c>
      <c r="F96" s="21">
        <v>0</v>
      </c>
      <c r="G96" s="15">
        <f t="shared" si="2"/>
        <v>-250</v>
      </c>
      <c r="H96" s="25">
        <f t="shared" si="3"/>
        <v>-1</v>
      </c>
      <c r="I96" s="76"/>
      <c r="J96" s="46"/>
    </row>
    <row r="97" spans="2:10" s="11" customFormat="1" ht="27" thickBot="1" x14ac:dyDescent="0.3">
      <c r="B97" s="10"/>
      <c r="C97" s="10"/>
      <c r="D97" s="29"/>
      <c r="E97" s="41"/>
      <c r="F97" s="41">
        <v>3335</v>
      </c>
      <c r="G97" s="43">
        <f t="shared" ref="G97:G112" si="4">F97-E97</f>
        <v>3335</v>
      </c>
      <c r="H97" s="25" t="e">
        <f t="shared" si="3"/>
        <v>#DIV/0!</v>
      </c>
      <c r="I97" s="71" t="s">
        <v>94</v>
      </c>
      <c r="J97" s="46"/>
    </row>
    <row r="98" spans="2:10" s="11" customFormat="1" ht="27" thickBot="1" x14ac:dyDescent="0.3">
      <c r="B98" s="10"/>
      <c r="C98" s="10"/>
      <c r="D98" s="29"/>
      <c r="E98" s="41">
        <v>3578</v>
      </c>
      <c r="F98" s="41">
        <v>0</v>
      </c>
      <c r="G98" s="43">
        <f t="shared" si="4"/>
        <v>-3578</v>
      </c>
      <c r="H98" s="25">
        <f t="shared" si="3"/>
        <v>-1</v>
      </c>
      <c r="I98" s="71" t="s">
        <v>95</v>
      </c>
      <c r="J98" s="46"/>
    </row>
    <row r="99" spans="2:10" s="11" customFormat="1" ht="27" thickBot="1" x14ac:dyDescent="0.3">
      <c r="B99" s="10"/>
      <c r="C99" s="10"/>
      <c r="D99" s="29"/>
      <c r="E99" s="41">
        <v>6446</v>
      </c>
      <c r="F99" s="41">
        <v>10888</v>
      </c>
      <c r="G99" s="43">
        <f t="shared" si="4"/>
        <v>4442</v>
      </c>
      <c r="H99" s="25">
        <f t="shared" si="3"/>
        <v>0.68910952528699965</v>
      </c>
      <c r="I99" s="71" t="s">
        <v>96</v>
      </c>
      <c r="J99" s="46"/>
    </row>
    <row r="100" spans="2:10" s="11" customFormat="1" ht="27" thickBot="1" x14ac:dyDescent="0.3">
      <c r="B100" s="10"/>
      <c r="C100" s="10"/>
      <c r="D100" s="29"/>
      <c r="E100" s="41">
        <v>15481</v>
      </c>
      <c r="F100" s="41">
        <v>8518</v>
      </c>
      <c r="G100" s="43">
        <f t="shared" si="4"/>
        <v>-6963</v>
      </c>
      <c r="H100" s="25">
        <f t="shared" si="3"/>
        <v>-0.4497771461791874</v>
      </c>
      <c r="I100" s="71" t="s">
        <v>97</v>
      </c>
      <c r="J100" s="46"/>
    </row>
    <row r="101" spans="2:10" s="11" customFormat="1" ht="15.75" thickBot="1" x14ac:dyDescent="0.3">
      <c r="B101" s="10"/>
      <c r="C101" s="10"/>
      <c r="D101" s="29"/>
      <c r="E101" s="21">
        <v>1412</v>
      </c>
      <c r="F101" s="21">
        <v>393</v>
      </c>
      <c r="G101" s="15">
        <f t="shared" si="4"/>
        <v>-1019</v>
      </c>
      <c r="H101" s="25">
        <f t="shared" si="3"/>
        <v>-0.72167138810198306</v>
      </c>
      <c r="I101" s="76"/>
      <c r="J101" s="46"/>
    </row>
    <row r="102" spans="2:10" s="11" customFormat="1" ht="15.75" thickBot="1" x14ac:dyDescent="0.3">
      <c r="B102" s="10"/>
      <c r="C102" s="10"/>
      <c r="D102" s="29"/>
      <c r="E102" s="21">
        <v>11874</v>
      </c>
      <c r="F102" s="21">
        <v>5897</v>
      </c>
      <c r="G102" s="15">
        <f t="shared" si="4"/>
        <v>-5977</v>
      </c>
      <c r="H102" s="25">
        <f t="shared" si="3"/>
        <v>-0.50336870473303019</v>
      </c>
      <c r="I102" s="76"/>
      <c r="J102" s="46"/>
    </row>
    <row r="103" spans="2:10" s="11" customFormat="1" ht="27" thickBot="1" x14ac:dyDescent="0.3">
      <c r="B103" s="10"/>
      <c r="C103" s="10"/>
      <c r="D103" s="29"/>
      <c r="E103" s="41">
        <v>3536</v>
      </c>
      <c r="F103" s="41">
        <v>0</v>
      </c>
      <c r="G103" s="43">
        <f t="shared" si="4"/>
        <v>-3536</v>
      </c>
      <c r="H103" s="25">
        <f t="shared" si="3"/>
        <v>-1</v>
      </c>
      <c r="I103" s="71" t="s">
        <v>98</v>
      </c>
      <c r="J103" s="46"/>
    </row>
    <row r="104" spans="2:10" s="11" customFormat="1" ht="27" thickBot="1" x14ac:dyDescent="0.3">
      <c r="B104" s="10"/>
      <c r="C104" s="10"/>
      <c r="D104" s="29"/>
      <c r="E104" s="41">
        <v>39977</v>
      </c>
      <c r="F104" s="41">
        <v>0</v>
      </c>
      <c r="G104" s="43">
        <f t="shared" si="4"/>
        <v>-39977</v>
      </c>
      <c r="H104" s="25">
        <f t="shared" si="3"/>
        <v>-1</v>
      </c>
      <c r="I104" s="71" t="s">
        <v>99</v>
      </c>
      <c r="J104" s="46"/>
    </row>
    <row r="105" spans="2:10" s="11" customFormat="1" ht="27" thickBot="1" x14ac:dyDescent="0.3">
      <c r="B105" s="10"/>
      <c r="C105" s="10"/>
      <c r="D105" s="29"/>
      <c r="E105" s="41">
        <v>40279</v>
      </c>
      <c r="F105" s="41">
        <v>0</v>
      </c>
      <c r="G105" s="43">
        <f t="shared" si="4"/>
        <v>-40279</v>
      </c>
      <c r="H105" s="25">
        <f t="shared" si="3"/>
        <v>-1</v>
      </c>
      <c r="I105" s="71" t="s">
        <v>100</v>
      </c>
      <c r="J105" s="46"/>
    </row>
    <row r="106" spans="2:10" s="11" customFormat="1" ht="15.75" thickBot="1" x14ac:dyDescent="0.3">
      <c r="B106" s="10"/>
      <c r="C106" s="10"/>
      <c r="D106" s="29"/>
      <c r="E106" s="21">
        <v>18280</v>
      </c>
      <c r="F106" s="21">
        <v>19500</v>
      </c>
      <c r="G106" s="15">
        <f t="shared" si="4"/>
        <v>1220</v>
      </c>
      <c r="H106" s="25">
        <f t="shared" si="3"/>
        <v>6.6739606126914666E-2</v>
      </c>
      <c r="I106" s="76"/>
      <c r="J106" s="46"/>
    </row>
    <row r="107" spans="2:10" s="11" customFormat="1" ht="15.75" thickBot="1" x14ac:dyDescent="0.3">
      <c r="B107" s="10"/>
      <c r="C107" s="10"/>
      <c r="D107" s="29"/>
      <c r="E107" s="21">
        <v>16465</v>
      </c>
      <c r="F107" s="21">
        <v>18045</v>
      </c>
      <c r="G107" s="15">
        <f t="shared" si="4"/>
        <v>1580</v>
      </c>
      <c r="H107" s="25">
        <f t="shared" si="3"/>
        <v>9.5961129668994838E-2</v>
      </c>
      <c r="I107" s="54" t="s">
        <v>101</v>
      </c>
      <c r="J107" s="46"/>
    </row>
    <row r="108" spans="2:10" s="11" customFormat="1" ht="27" thickBot="1" x14ac:dyDescent="0.3">
      <c r="B108" s="10"/>
      <c r="C108" s="10"/>
      <c r="D108" s="29"/>
      <c r="E108" s="41">
        <v>1698</v>
      </c>
      <c r="F108" s="41">
        <v>3563</v>
      </c>
      <c r="G108" s="43">
        <f t="shared" si="4"/>
        <v>1865</v>
      </c>
      <c r="H108" s="25">
        <f t="shared" si="3"/>
        <v>1.0983510011778563</v>
      </c>
      <c r="I108" s="71" t="s">
        <v>102</v>
      </c>
      <c r="J108" s="46"/>
    </row>
    <row r="109" spans="2:10" s="11" customFormat="1" ht="15.75" thickBot="1" x14ac:dyDescent="0.3">
      <c r="B109" s="10"/>
      <c r="C109" s="10"/>
      <c r="D109" s="29"/>
      <c r="E109" s="21">
        <v>5000</v>
      </c>
      <c r="F109" s="21">
        <v>3233</v>
      </c>
      <c r="G109" s="15">
        <f t="shared" si="4"/>
        <v>-1767</v>
      </c>
      <c r="H109" s="25">
        <f t="shared" si="3"/>
        <v>-0.35339999999999999</v>
      </c>
      <c r="I109" s="54" t="s">
        <v>103</v>
      </c>
      <c r="J109" s="46"/>
    </row>
    <row r="110" spans="2:10" s="11" customFormat="1" ht="39.75" thickBot="1" x14ac:dyDescent="0.3">
      <c r="B110" s="10"/>
      <c r="C110" s="10"/>
      <c r="D110" s="29"/>
      <c r="E110" s="41">
        <v>2583</v>
      </c>
      <c r="F110" s="41">
        <v>519</v>
      </c>
      <c r="G110" s="43">
        <f t="shared" si="4"/>
        <v>-2064</v>
      </c>
      <c r="H110" s="25">
        <f t="shared" si="3"/>
        <v>-0.79907084785133564</v>
      </c>
      <c r="I110" s="71" t="s">
        <v>104</v>
      </c>
      <c r="J110" s="46"/>
    </row>
    <row r="111" spans="2:10" s="11" customFormat="1" ht="27" thickBot="1" x14ac:dyDescent="0.3">
      <c r="B111" s="10"/>
      <c r="C111" s="10"/>
      <c r="D111" s="29"/>
      <c r="E111" s="21">
        <v>6500</v>
      </c>
      <c r="F111" s="21">
        <v>3530</v>
      </c>
      <c r="G111" s="15">
        <f t="shared" si="4"/>
        <v>-2970</v>
      </c>
      <c r="H111" s="25">
        <f t="shared" si="3"/>
        <v>-0.45692307692307693</v>
      </c>
      <c r="I111" s="71" t="s">
        <v>106</v>
      </c>
      <c r="J111" s="46"/>
    </row>
    <row r="112" spans="2:10" s="11" customFormat="1" ht="15" x14ac:dyDescent="0.25">
      <c r="B112" s="10"/>
      <c r="C112" s="10"/>
      <c r="D112" s="29"/>
      <c r="E112" s="21">
        <v>2000</v>
      </c>
      <c r="F112" s="21">
        <v>2000</v>
      </c>
      <c r="G112" s="15">
        <f t="shared" si="4"/>
        <v>0</v>
      </c>
      <c r="H112" s="25">
        <f t="shared" si="3"/>
        <v>0</v>
      </c>
      <c r="I112" s="80"/>
      <c r="J112" s="10"/>
    </row>
    <row r="113" spans="2:10" s="11" customFormat="1" ht="14.25" x14ac:dyDescent="0.2">
      <c r="B113" s="10"/>
      <c r="C113" s="10"/>
      <c r="D113" s="29"/>
      <c r="E113" s="21"/>
      <c r="F113" s="21"/>
      <c r="G113" s="15"/>
      <c r="H113" s="17"/>
      <c r="I113" s="30"/>
      <c r="J113" s="10"/>
    </row>
    <row r="114" spans="2:10" s="11" customFormat="1" ht="15" thickBot="1" x14ac:dyDescent="0.25">
      <c r="B114" s="10"/>
      <c r="C114" s="10"/>
      <c r="D114" s="29"/>
      <c r="E114" s="40"/>
      <c r="F114" s="40"/>
      <c r="G114" s="40"/>
      <c r="H114" s="17"/>
      <c r="I114" s="30"/>
      <c r="J114" s="10"/>
    </row>
    <row r="115" spans="2:10" s="11" customFormat="1" ht="15.75" thickBot="1" x14ac:dyDescent="0.3">
      <c r="B115" s="10"/>
      <c r="C115" s="10"/>
      <c r="D115" s="18" t="s">
        <v>15</v>
      </c>
      <c r="E115" s="39"/>
      <c r="F115" s="39"/>
      <c r="G115" s="39">
        <f>G60-SUM(G61:G114)</f>
        <v>-1</v>
      </c>
      <c r="H115" s="20">
        <f>IF(G115=0,0,G115/E60)</f>
        <v>-3.4899019686537004E-6</v>
      </c>
      <c r="I115" s="36" t="str">
        <f>IF(OR(H115&gt;0.15,H115&lt;-0.15),"Further explanation needed","No further explanation needed")</f>
        <v>No further explanation needed</v>
      </c>
      <c r="J115" s="10"/>
    </row>
    <row r="116" spans="2:10" s="11" customFormat="1" x14ac:dyDescent="0.2"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2:10" s="11" customFormat="1" ht="12" thickBot="1" x14ac:dyDescent="0.25">
      <c r="B117" s="10"/>
      <c r="C117" s="10"/>
      <c r="D117" s="10"/>
      <c r="E117" s="10"/>
      <c r="F117" s="10"/>
      <c r="G117" s="10"/>
      <c r="H117" s="10"/>
      <c r="I117" s="10"/>
      <c r="J117" s="10"/>
    </row>
    <row r="118" spans="2:10" s="11" customFormat="1" ht="15" x14ac:dyDescent="0.25">
      <c r="B118" s="10"/>
      <c r="C118" s="10"/>
      <c r="D118" s="22" t="s">
        <v>7</v>
      </c>
      <c r="E118" s="23">
        <v>651907</v>
      </c>
      <c r="F118" s="23">
        <v>652000</v>
      </c>
      <c r="G118" s="24">
        <f t="shared" ref="G118:G123" si="5">F118-E118</f>
        <v>93</v>
      </c>
      <c r="H118" s="25">
        <f>G118/E118</f>
        <v>1.4265838532183272E-4</v>
      </c>
      <c r="I118" s="26"/>
      <c r="J118" s="10"/>
    </row>
    <row r="119" spans="2:10" s="11" customFormat="1" ht="14.25" x14ac:dyDescent="0.2">
      <c r="B119" s="10"/>
      <c r="C119" s="10"/>
      <c r="D119" s="27"/>
      <c r="E119" s="21"/>
      <c r="F119" s="21"/>
      <c r="G119" s="13">
        <f t="shared" si="5"/>
        <v>0</v>
      </c>
      <c r="H119" s="15"/>
      <c r="I119" s="28"/>
      <c r="J119" s="10"/>
    </row>
    <row r="120" spans="2:10" s="11" customFormat="1" ht="14.25" x14ac:dyDescent="0.2">
      <c r="B120" s="10"/>
      <c r="C120" s="10"/>
      <c r="D120" s="27"/>
      <c r="E120" s="21"/>
      <c r="F120" s="21"/>
      <c r="G120" s="13">
        <f t="shared" si="5"/>
        <v>0</v>
      </c>
      <c r="H120" s="15"/>
      <c r="I120" s="28"/>
      <c r="J120" s="10"/>
    </row>
    <row r="121" spans="2:10" s="11" customFormat="1" ht="14.25" x14ac:dyDescent="0.2">
      <c r="B121" s="10"/>
      <c r="C121" s="10"/>
      <c r="D121" s="27"/>
      <c r="E121" s="21"/>
      <c r="F121" s="21"/>
      <c r="G121" s="13">
        <f t="shared" si="5"/>
        <v>0</v>
      </c>
      <c r="H121" s="15"/>
      <c r="I121" s="28"/>
      <c r="J121" s="10"/>
    </row>
    <row r="122" spans="2:10" s="11" customFormat="1" ht="14.25" x14ac:dyDescent="0.2">
      <c r="B122" s="10"/>
      <c r="C122" s="10"/>
      <c r="D122" s="27"/>
      <c r="E122" s="21"/>
      <c r="F122" s="21"/>
      <c r="G122" s="13">
        <f t="shared" si="5"/>
        <v>0</v>
      </c>
      <c r="H122" s="15"/>
      <c r="I122" s="28"/>
      <c r="J122" s="10"/>
    </row>
    <row r="123" spans="2:10" s="11" customFormat="1" ht="15.75" thickBot="1" x14ac:dyDescent="0.3">
      <c r="B123" s="10"/>
      <c r="C123" s="10"/>
      <c r="D123" s="29"/>
      <c r="E123" s="16"/>
      <c r="F123" s="16"/>
      <c r="G123" s="13">
        <f t="shared" si="5"/>
        <v>0</v>
      </c>
      <c r="H123" s="17"/>
      <c r="I123" s="30"/>
      <c r="J123" s="10"/>
    </row>
    <row r="124" spans="2:10" s="11" customFormat="1" ht="15.75" thickBot="1" x14ac:dyDescent="0.3">
      <c r="B124" s="10"/>
      <c r="C124" s="10"/>
      <c r="D124" s="18" t="s">
        <v>16</v>
      </c>
      <c r="E124" s="19"/>
      <c r="F124" s="19"/>
      <c r="G124" s="19">
        <f>G118-SUM(G119:G123)</f>
        <v>93</v>
      </c>
      <c r="H124" s="20">
        <f>IF(G124=0,0,G124/E118)</f>
        <v>1.4265838532183272E-4</v>
      </c>
      <c r="I124" s="36" t="str">
        <f>IF(OR(H124&lt;0,H124&lt;0),"Further explanation needed","No further explanation needed")</f>
        <v>No further explanation needed</v>
      </c>
      <c r="J124" s="10"/>
    </row>
    <row r="125" spans="2:10" s="11" customFormat="1" x14ac:dyDescent="0.2"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2:10" s="11" customFormat="1" ht="12" thickBot="1" x14ac:dyDescent="0.25">
      <c r="B126" s="10"/>
      <c r="C126" s="10"/>
      <c r="D126" s="10"/>
      <c r="E126" s="10"/>
      <c r="F126" s="10"/>
      <c r="G126" s="10"/>
      <c r="H126" s="10"/>
      <c r="I126" s="10"/>
      <c r="J126" s="10"/>
    </row>
    <row r="127" spans="2:10" s="11" customFormat="1" ht="15" x14ac:dyDescent="0.25">
      <c r="B127" s="10"/>
      <c r="C127" s="10"/>
      <c r="D127" s="22" t="s">
        <v>8</v>
      </c>
      <c r="E127" s="23">
        <v>0</v>
      </c>
      <c r="F127" s="23">
        <v>0</v>
      </c>
      <c r="G127" s="24">
        <f t="shared" ref="G127:G132" si="6">F127-E127</f>
        <v>0</v>
      </c>
      <c r="H127" s="25" t="e">
        <f>G127/E127</f>
        <v>#DIV/0!</v>
      </c>
      <c r="I127" s="26"/>
      <c r="J127" s="10"/>
    </row>
    <row r="128" spans="2:10" s="11" customFormat="1" ht="14.25" x14ac:dyDescent="0.2">
      <c r="B128" s="10"/>
      <c r="C128" s="10"/>
      <c r="D128" s="27" t="s">
        <v>62</v>
      </c>
      <c r="E128" s="21"/>
      <c r="F128" s="21"/>
      <c r="G128" s="13">
        <f t="shared" si="6"/>
        <v>0</v>
      </c>
      <c r="H128" s="15"/>
      <c r="I128" s="28"/>
      <c r="J128" s="10"/>
    </row>
    <row r="129" spans="2:10" s="11" customFormat="1" ht="14.25" x14ac:dyDescent="0.2">
      <c r="B129" s="10"/>
      <c r="C129" s="10"/>
      <c r="D129" s="27"/>
      <c r="E129" s="21"/>
      <c r="F129" s="21"/>
      <c r="G129" s="13">
        <f t="shared" si="6"/>
        <v>0</v>
      </c>
      <c r="H129" s="15"/>
      <c r="I129" s="28"/>
      <c r="J129" s="10"/>
    </row>
    <row r="130" spans="2:10" s="11" customFormat="1" ht="14.25" x14ac:dyDescent="0.2">
      <c r="B130" s="10"/>
      <c r="C130" s="10"/>
      <c r="D130" s="27"/>
      <c r="E130" s="21"/>
      <c r="F130" s="21"/>
      <c r="G130" s="13">
        <f t="shared" si="6"/>
        <v>0</v>
      </c>
      <c r="H130" s="15"/>
      <c r="I130" s="28"/>
      <c r="J130" s="10"/>
    </row>
    <row r="131" spans="2:10" s="11" customFormat="1" ht="14.25" x14ac:dyDescent="0.2">
      <c r="B131" s="10"/>
      <c r="C131" s="10"/>
      <c r="D131" s="27"/>
      <c r="E131" s="21"/>
      <c r="F131" s="21"/>
      <c r="G131" s="13">
        <f t="shared" si="6"/>
        <v>0</v>
      </c>
      <c r="H131" s="15"/>
      <c r="I131" s="28"/>
      <c r="J131" s="10"/>
    </row>
    <row r="132" spans="2:10" s="11" customFormat="1" ht="15.75" thickBot="1" x14ac:dyDescent="0.3">
      <c r="B132" s="10"/>
      <c r="C132" s="10"/>
      <c r="D132" s="29"/>
      <c r="E132" s="16"/>
      <c r="F132" s="16"/>
      <c r="G132" s="13">
        <f t="shared" si="6"/>
        <v>0</v>
      </c>
      <c r="H132" s="17"/>
      <c r="I132" s="30"/>
      <c r="J132" s="10"/>
    </row>
    <row r="133" spans="2:10" s="11" customFormat="1" ht="15.75" thickBot="1" x14ac:dyDescent="0.3">
      <c r="B133" s="10"/>
      <c r="C133" s="10"/>
      <c r="D133" s="18" t="s">
        <v>17</v>
      </c>
      <c r="E133" s="19"/>
      <c r="F133" s="19"/>
      <c r="G133" s="19">
        <f>G127-SUM(G128:G132)</f>
        <v>0</v>
      </c>
      <c r="H133" s="20">
        <f>IF(G133=0,0,G133/E127)</f>
        <v>0</v>
      </c>
      <c r="I133" s="36" t="str">
        <f>IF(OR(H133&gt;0.15,H133&lt;-0.15),"Further explanation needed","No further explanation needed")</f>
        <v>No further explanation needed</v>
      </c>
      <c r="J133" s="10"/>
    </row>
    <row r="134" spans="2:10" s="11" customFormat="1" x14ac:dyDescent="0.2"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2:10" x14ac:dyDescent="0.2">
      <c r="B135" s="1"/>
      <c r="C135" s="1"/>
      <c r="D135" s="1"/>
      <c r="E135" s="1"/>
      <c r="F135" s="1"/>
      <c r="G135" s="1"/>
      <c r="H135" s="1"/>
      <c r="I135" s="1"/>
      <c r="J135" s="1"/>
    </row>
    <row r="136" spans="2:10" x14ac:dyDescent="0.2">
      <c r="B136" s="1"/>
      <c r="C136" s="1"/>
      <c r="D136" s="1"/>
      <c r="E136" s="1"/>
      <c r="F136" s="1"/>
      <c r="G136" s="1"/>
      <c r="H136" s="1"/>
      <c r="I136" s="1"/>
      <c r="J136" s="1"/>
    </row>
    <row r="137" spans="2:10" x14ac:dyDescent="0.2">
      <c r="B137" s="1"/>
      <c r="C137" s="1"/>
      <c r="D137" s="1"/>
      <c r="E137" s="1"/>
      <c r="F137" s="1"/>
      <c r="G137" s="1"/>
      <c r="H137" s="1"/>
      <c r="I137" s="1"/>
      <c r="J137" s="1"/>
    </row>
    <row r="138" spans="2:10" x14ac:dyDescent="0.2">
      <c r="B138" s="1"/>
      <c r="C138" s="3"/>
      <c r="D138" s="3"/>
      <c r="E138" s="3"/>
      <c r="F138" s="3"/>
      <c r="G138" s="3"/>
      <c r="H138" s="3"/>
      <c r="I138" s="3"/>
      <c r="J138" s="3"/>
    </row>
    <row r="139" spans="2:10" x14ac:dyDescent="0.2">
      <c r="B139" s="1"/>
      <c r="C139" s="55" t="s">
        <v>27</v>
      </c>
      <c r="D139" s="56"/>
      <c r="E139" s="56"/>
      <c r="F139" s="56"/>
      <c r="G139" s="56"/>
      <c r="H139" s="56"/>
      <c r="I139" s="56"/>
      <c r="J139" s="56"/>
    </row>
    <row r="140" spans="2:10" x14ac:dyDescent="0.2">
      <c r="B140" s="1"/>
      <c r="C140" s="1"/>
      <c r="D140" s="1"/>
      <c r="E140" s="1"/>
      <c r="F140" s="1"/>
      <c r="G140" s="1"/>
      <c r="H140" s="1"/>
      <c r="I140" s="1"/>
      <c r="J140" s="1"/>
    </row>
    <row r="141" spans="2:10" x14ac:dyDescent="0.2">
      <c r="B141" s="1"/>
      <c r="C141" s="1"/>
      <c r="D141" s="1"/>
      <c r="E141" s="1"/>
      <c r="F141" s="1"/>
      <c r="G141" s="1"/>
      <c r="H141" s="1"/>
      <c r="I141" s="1"/>
      <c r="J141" s="1"/>
    </row>
  </sheetData>
  <mergeCells count="2">
    <mergeCell ref="C139:J139"/>
    <mergeCell ref="D11:F11"/>
  </mergeCells>
  <conditionalFormatting sqref="H20">
    <cfRule type="cellIs" dxfId="83" priority="67" operator="between">
      <formula>-0.15</formula>
      <formula>0.15</formula>
    </cfRule>
    <cfRule type="cellIs" dxfId="82" priority="68" operator="lessThan">
      <formula>-0.15</formula>
    </cfRule>
    <cfRule type="cellIs" dxfId="81" priority="69" operator="greaterThan">
      <formula>0.15</formula>
    </cfRule>
  </conditionalFormatting>
  <conditionalFormatting sqref="H26">
    <cfRule type="cellIs" dxfId="80" priority="70" operator="between">
      <formula>-0.15</formula>
      <formula>0.15</formula>
    </cfRule>
    <cfRule type="cellIs" dxfId="79" priority="71" operator="lessThan">
      <formula>-0.15</formula>
    </cfRule>
    <cfRule type="cellIs" dxfId="78" priority="72" operator="greaterThan">
      <formula>0.15</formula>
    </cfRule>
  </conditionalFormatting>
  <conditionalFormatting sqref="H29">
    <cfRule type="cellIs" dxfId="77" priority="61" operator="between">
      <formula>-0.15</formula>
      <formula>0.15</formula>
    </cfRule>
    <cfRule type="cellIs" dxfId="76" priority="62" operator="lessThan">
      <formula>-0.15</formula>
    </cfRule>
    <cfRule type="cellIs" dxfId="75" priority="63" operator="greaterThan">
      <formula>0.15</formula>
    </cfRule>
  </conditionalFormatting>
  <conditionalFormatting sqref="H39">
    <cfRule type="cellIs" dxfId="74" priority="64" operator="between">
      <formula>-0.15</formula>
      <formula>0.15</formula>
    </cfRule>
    <cfRule type="cellIs" dxfId="73" priority="65" operator="lessThan">
      <formula>-0.15</formula>
    </cfRule>
    <cfRule type="cellIs" dxfId="72" priority="66" operator="greaterThan">
      <formula>0.15</formula>
    </cfRule>
  </conditionalFormatting>
  <conditionalFormatting sqref="H42">
    <cfRule type="cellIs" dxfId="71" priority="25" operator="between">
      <formula>-0.15</formula>
      <formula>0.15</formula>
    </cfRule>
    <cfRule type="cellIs" dxfId="70" priority="26" operator="lessThan">
      <formula>-0.15</formula>
    </cfRule>
    <cfRule type="cellIs" dxfId="69" priority="27" operator="greaterThan">
      <formula>0.15</formula>
    </cfRule>
  </conditionalFormatting>
  <conditionalFormatting sqref="H48">
    <cfRule type="cellIs" dxfId="68" priority="28" operator="between">
      <formula>-0.15</formula>
      <formula>0.15</formula>
    </cfRule>
    <cfRule type="cellIs" dxfId="67" priority="29" operator="lessThan">
      <formula>-0.15</formula>
    </cfRule>
    <cfRule type="cellIs" dxfId="66" priority="30" operator="greaterThan">
      <formula>0.15</formula>
    </cfRule>
  </conditionalFormatting>
  <conditionalFormatting sqref="H51">
    <cfRule type="cellIs" dxfId="65" priority="19" operator="between">
      <formula>-0.15</formula>
      <formula>0.15</formula>
    </cfRule>
    <cfRule type="cellIs" dxfId="64" priority="20" operator="lessThan">
      <formula>-0.15</formula>
    </cfRule>
    <cfRule type="cellIs" dxfId="63" priority="21" operator="greaterThan">
      <formula>0.15</formula>
    </cfRule>
  </conditionalFormatting>
  <conditionalFormatting sqref="H57">
    <cfRule type="cellIs" dxfId="62" priority="22" operator="between">
      <formula>-0.15</formula>
      <formula>0.15</formula>
    </cfRule>
    <cfRule type="cellIs" dxfId="61" priority="23" operator="lessThan">
      <formula>-0.15</formula>
    </cfRule>
    <cfRule type="cellIs" dxfId="60" priority="24" operator="greaterThan">
      <formula>0.15</formula>
    </cfRule>
  </conditionalFormatting>
  <conditionalFormatting sqref="H60:H112">
    <cfRule type="cellIs" dxfId="59" priority="13" operator="between">
      <formula>-0.15</formula>
      <formula>0.15</formula>
    </cfRule>
    <cfRule type="cellIs" dxfId="58" priority="14" operator="lessThan">
      <formula>-0.15</formula>
    </cfRule>
    <cfRule type="cellIs" dxfId="57" priority="15" operator="greaterThan">
      <formula>0.15</formula>
    </cfRule>
  </conditionalFormatting>
  <conditionalFormatting sqref="H115">
    <cfRule type="cellIs" dxfId="56" priority="16" operator="between">
      <formula>-0.15</formula>
      <formula>0.15</formula>
    </cfRule>
    <cfRule type="cellIs" dxfId="55" priority="17" operator="lessThan">
      <formula>-0.15</formula>
    </cfRule>
    <cfRule type="cellIs" dxfId="54" priority="18" operator="greaterThan">
      <formula>0.15</formula>
    </cfRule>
  </conditionalFormatting>
  <conditionalFormatting sqref="H118">
    <cfRule type="cellIs" dxfId="53" priority="7" operator="between">
      <formula>-0.15</formula>
      <formula>0.15</formula>
    </cfRule>
    <cfRule type="cellIs" dxfId="52" priority="8" operator="lessThan">
      <formula>-0.15</formula>
    </cfRule>
    <cfRule type="cellIs" dxfId="51" priority="9" operator="greaterThan">
      <formula>0.15</formula>
    </cfRule>
  </conditionalFormatting>
  <conditionalFormatting sqref="H124">
    <cfRule type="cellIs" dxfId="50" priority="10" operator="between">
      <formula>-0.15</formula>
      <formula>0.15</formula>
    </cfRule>
    <cfRule type="cellIs" dxfId="49" priority="11" operator="lessThan">
      <formula>-0.15</formula>
    </cfRule>
    <cfRule type="cellIs" dxfId="48" priority="12" operator="greaterThan">
      <formula>0.15</formula>
    </cfRule>
  </conditionalFormatting>
  <conditionalFormatting sqref="H127">
    <cfRule type="cellIs" dxfId="47" priority="1" operator="between">
      <formula>-0.15</formula>
      <formula>0.15</formula>
    </cfRule>
    <cfRule type="cellIs" dxfId="46" priority="2" operator="lessThan">
      <formula>-0.15</formula>
    </cfRule>
    <cfRule type="cellIs" dxfId="45" priority="3" operator="greaterThan">
      <formula>0.15</formula>
    </cfRule>
  </conditionalFormatting>
  <conditionalFormatting sqref="H133">
    <cfRule type="cellIs" dxfId="44" priority="4" operator="between">
      <formula>-0.15</formula>
      <formula>0.15</formula>
    </cfRule>
    <cfRule type="cellIs" dxfId="43" priority="5" operator="lessThan">
      <formula>-0.15</formula>
    </cfRule>
    <cfRule type="cellIs" dxfId="42" priority="6" operator="greaterThan">
      <formula>0.15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B43D-CE76-4C55-BA0E-42A3BBF54719}">
  <sheetPr>
    <tabColor theme="0" tint="-0.249977111117893"/>
  </sheetPr>
  <dimension ref="B2:J88"/>
  <sheetViews>
    <sheetView showGridLines="0" zoomScale="85" zoomScaleNormal="85" workbookViewId="0">
      <pane xSplit="1" ySplit="19" topLeftCell="B41" activePane="bottomRight" state="frozen"/>
      <selection pane="topRight" activeCell="B1" sqref="B1"/>
      <selection pane="bottomLeft" activeCell="A20" sqref="A20"/>
      <selection pane="bottomRight" activeCell="D32" sqref="D32"/>
    </sheetView>
  </sheetViews>
  <sheetFormatPr defaultColWidth="4.140625" defaultRowHeight="11.25" x14ac:dyDescent="0.2"/>
  <cols>
    <col min="1" max="3" width="4.140625" style="2"/>
    <col min="4" max="4" width="56.85546875" style="2" customWidth="1"/>
    <col min="5" max="5" width="15.42578125" style="2" customWidth="1"/>
    <col min="6" max="6" width="16.7109375" style="2" customWidth="1"/>
    <col min="7" max="7" width="16.42578125" style="2" customWidth="1"/>
    <col min="8" max="8" width="16.28515625" style="2" customWidth="1"/>
    <col min="9" max="9" width="76.28515625" style="2" customWidth="1"/>
    <col min="10" max="10" width="12.42578125" style="2" customWidth="1"/>
    <col min="11" max="16384" width="4.14062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25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5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5" x14ac:dyDescent="0.25">
      <c r="B11" s="1"/>
      <c r="C11" s="1"/>
      <c r="D11" s="57" t="s">
        <v>21</v>
      </c>
      <c r="E11" s="58"/>
      <c r="F11" s="58"/>
      <c r="G11" s="1"/>
      <c r="H11" s="1"/>
      <c r="I11" s="1"/>
      <c r="J11" s="1"/>
    </row>
    <row r="12" spans="2:10" ht="14.25" x14ac:dyDescent="0.2">
      <c r="B12" s="1"/>
      <c r="C12" s="1"/>
      <c r="D12" s="8" t="s">
        <v>10</v>
      </c>
      <c r="E12" s="9"/>
      <c r="F12" s="9"/>
      <c r="G12" s="1"/>
      <c r="H12" s="1"/>
      <c r="I12" s="1"/>
      <c r="J12" s="1"/>
    </row>
    <row r="13" spans="2:10" ht="14.25" x14ac:dyDescent="0.2">
      <c r="B13" s="1"/>
      <c r="C13" s="1"/>
      <c r="D13" s="8" t="s">
        <v>19</v>
      </c>
      <c r="E13" s="9"/>
      <c r="F13" s="9"/>
      <c r="G13" s="1"/>
      <c r="H13" s="1"/>
      <c r="I13" s="1"/>
      <c r="J13" s="1"/>
    </row>
    <row r="14" spans="2:10" ht="14.25" x14ac:dyDescent="0.2">
      <c r="B14" s="1"/>
      <c r="C14" s="1"/>
      <c r="D14" s="8" t="s">
        <v>26</v>
      </c>
      <c r="E14" s="9"/>
      <c r="F14" s="9"/>
      <c r="G14" s="1"/>
      <c r="H14" s="1"/>
      <c r="I14" s="1"/>
      <c r="J14" s="1"/>
    </row>
    <row r="15" spans="2:10" ht="14.25" x14ac:dyDescent="0.2">
      <c r="B15" s="1"/>
      <c r="C15" s="1"/>
      <c r="D15" s="8" t="s">
        <v>20</v>
      </c>
      <c r="E15" s="9"/>
      <c r="F15" s="9"/>
      <c r="G15" s="1"/>
      <c r="H15" s="1"/>
      <c r="I15" s="1"/>
      <c r="J15" s="1"/>
    </row>
    <row r="16" spans="2:10" ht="15" x14ac:dyDescent="0.25">
      <c r="B16" s="1"/>
      <c r="C16" s="1"/>
      <c r="D16" s="37" t="s">
        <v>22</v>
      </c>
      <c r="E16" s="9"/>
      <c r="F16" s="9"/>
      <c r="G16" s="1"/>
      <c r="H16" s="1"/>
      <c r="I16" s="1"/>
      <c r="J16" s="1"/>
    </row>
    <row r="17" spans="2:10" x14ac:dyDescent="0.2">
      <c r="B17" s="1"/>
      <c r="C17" s="1"/>
      <c r="D17" s="1"/>
      <c r="E17" s="1"/>
      <c r="F17" s="1"/>
      <c r="G17" s="1"/>
      <c r="H17" s="1"/>
      <c r="I17" s="1"/>
      <c r="J17" s="1"/>
    </row>
    <row r="18" spans="2:10" ht="15.75" x14ac:dyDescent="0.25">
      <c r="B18" s="1"/>
      <c r="C18" s="1"/>
      <c r="D18" s="4"/>
      <c r="E18" s="1"/>
      <c r="F18" s="1"/>
      <c r="G18" s="1"/>
      <c r="H18" s="1"/>
      <c r="I18" s="1"/>
      <c r="J18" s="1"/>
    </row>
    <row r="19" spans="2:10" s="11" customFormat="1" ht="15.75" thickBot="1" x14ac:dyDescent="0.25">
      <c r="B19" s="10"/>
      <c r="C19" s="10"/>
      <c r="D19" s="31" t="s">
        <v>0</v>
      </c>
      <c r="E19" s="32" t="s">
        <v>25</v>
      </c>
      <c r="F19" s="32" t="s">
        <v>24</v>
      </c>
      <c r="G19" s="32" t="s">
        <v>1</v>
      </c>
      <c r="H19" s="32" t="s">
        <v>9</v>
      </c>
      <c r="I19" s="31" t="s">
        <v>12</v>
      </c>
      <c r="J19" s="10"/>
    </row>
    <row r="20" spans="2:10" s="11" customFormat="1" ht="15" x14ac:dyDescent="0.25">
      <c r="B20" s="10"/>
      <c r="C20" s="10"/>
      <c r="D20" s="22" t="s">
        <v>2</v>
      </c>
      <c r="E20" s="23">
        <v>23825</v>
      </c>
      <c r="F20" s="23">
        <v>23825</v>
      </c>
      <c r="G20" s="24">
        <f>F20-E20</f>
        <v>0</v>
      </c>
      <c r="H20" s="25">
        <f>G20/E20</f>
        <v>0</v>
      </c>
      <c r="I20" s="33"/>
      <c r="J20" s="10"/>
    </row>
    <row r="21" spans="2:10" s="11" customFormat="1" ht="14.25" x14ac:dyDescent="0.2">
      <c r="B21" s="10"/>
      <c r="C21" s="10"/>
      <c r="D21" s="34"/>
      <c r="E21" s="12"/>
      <c r="F21" s="12"/>
      <c r="G21" s="13"/>
      <c r="H21" s="13"/>
      <c r="I21" s="35"/>
      <c r="J21" s="10"/>
    </row>
    <row r="22" spans="2:10" s="11" customFormat="1" ht="14.25" x14ac:dyDescent="0.2">
      <c r="B22" s="10"/>
      <c r="C22" s="10"/>
      <c r="D22" s="34"/>
      <c r="E22" s="12"/>
      <c r="F22" s="12"/>
      <c r="G22" s="13"/>
      <c r="H22" s="13"/>
      <c r="I22" s="35"/>
      <c r="J22" s="10"/>
    </row>
    <row r="23" spans="2:10" s="11" customFormat="1" ht="14.25" x14ac:dyDescent="0.2">
      <c r="B23" s="10"/>
      <c r="C23" s="10"/>
      <c r="D23" s="34"/>
      <c r="E23" s="12"/>
      <c r="F23" s="12"/>
      <c r="G23" s="13"/>
      <c r="H23" s="13"/>
      <c r="I23" s="35"/>
      <c r="J23" s="10"/>
    </row>
    <row r="24" spans="2:10" s="11" customFormat="1" ht="15" x14ac:dyDescent="0.25">
      <c r="B24" s="10"/>
      <c r="C24" s="10"/>
      <c r="D24" s="27"/>
      <c r="E24" s="14"/>
      <c r="F24" s="14"/>
      <c r="G24" s="13">
        <f>F24-E24</f>
        <v>0</v>
      </c>
      <c r="H24" s="15"/>
      <c r="I24" s="28"/>
      <c r="J24" s="10"/>
    </row>
    <row r="25" spans="2:10" s="11" customFormat="1" ht="15.75" thickBot="1" x14ac:dyDescent="0.3">
      <c r="B25" s="10"/>
      <c r="C25" s="10"/>
      <c r="D25" s="29"/>
      <c r="E25" s="16"/>
      <c r="F25" s="16"/>
      <c r="G25" s="17">
        <f>E25-F25</f>
        <v>0</v>
      </c>
      <c r="H25" s="17"/>
      <c r="I25" s="30"/>
      <c r="J25" s="10"/>
    </row>
    <row r="26" spans="2:10" s="11" customFormat="1" ht="15.75" thickBot="1" x14ac:dyDescent="0.3">
      <c r="B26" s="10"/>
      <c r="C26" s="10"/>
      <c r="D26" s="18" t="s">
        <v>11</v>
      </c>
      <c r="E26" s="19"/>
      <c r="F26" s="19"/>
      <c r="G26" s="19">
        <f>G20-SUM(G21:G25)</f>
        <v>0</v>
      </c>
      <c r="H26" s="20">
        <f>IF(G26=0,0,G26/E20)</f>
        <v>0</v>
      </c>
      <c r="I26" s="36" t="str">
        <f>IF(OR(H26&gt;0.15,H26&lt;-0.15),"Further explanation needed","No further explanation needed")</f>
        <v>No further explanation needed</v>
      </c>
      <c r="J26" s="10"/>
    </row>
    <row r="27" spans="2:10" s="11" customFormat="1" x14ac:dyDescent="0.2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2" thickBot="1" x14ac:dyDescent="0.25">
      <c r="B28" s="10"/>
      <c r="C28" s="10"/>
      <c r="D28" s="10"/>
      <c r="E28" s="10"/>
      <c r="F28" s="10"/>
      <c r="G28" s="10"/>
      <c r="H28" s="10"/>
      <c r="I28" s="10"/>
      <c r="J28" s="10"/>
    </row>
    <row r="29" spans="2:10" s="11" customFormat="1" ht="15" x14ac:dyDescent="0.25">
      <c r="B29" s="10"/>
      <c r="C29" s="10"/>
      <c r="D29" s="22" t="s">
        <v>3</v>
      </c>
      <c r="E29" s="23">
        <v>8572</v>
      </c>
      <c r="F29" s="23">
        <v>10287</v>
      </c>
      <c r="G29" s="24">
        <f t="shared" ref="G29:G34" si="0">F29-E29</f>
        <v>1715</v>
      </c>
      <c r="H29" s="25">
        <f>G29/E29</f>
        <v>0.20006999533364442</v>
      </c>
      <c r="I29" s="26"/>
      <c r="J29" s="10"/>
    </row>
    <row r="30" spans="2:10" s="11" customFormat="1" ht="14.25" x14ac:dyDescent="0.2">
      <c r="B30" s="10"/>
      <c r="C30" s="10"/>
      <c r="D30" s="27" t="s">
        <v>28</v>
      </c>
      <c r="E30" s="21">
        <v>1909</v>
      </c>
      <c r="F30" s="21">
        <v>4000</v>
      </c>
      <c r="G30" s="13">
        <f t="shared" si="0"/>
        <v>2091</v>
      </c>
      <c r="H30" s="15"/>
      <c r="I30" s="28"/>
      <c r="J30" s="10"/>
    </row>
    <row r="31" spans="2:10" s="11" customFormat="1" ht="14.25" x14ac:dyDescent="0.2">
      <c r="B31" s="10"/>
      <c r="C31" s="10"/>
      <c r="D31" s="27" t="s">
        <v>29</v>
      </c>
      <c r="E31" s="21">
        <v>1600</v>
      </c>
      <c r="F31" s="21">
        <v>2000</v>
      </c>
      <c r="G31" s="13">
        <f t="shared" si="0"/>
        <v>400</v>
      </c>
      <c r="H31" s="15"/>
      <c r="I31" s="28"/>
      <c r="J31" s="10"/>
    </row>
    <row r="32" spans="2:10" s="11" customFormat="1" ht="14.25" x14ac:dyDescent="0.2">
      <c r="B32" s="10"/>
      <c r="C32" s="10"/>
      <c r="D32" s="27"/>
      <c r="E32" s="21"/>
      <c r="F32" s="21"/>
      <c r="G32" s="13">
        <f t="shared" si="0"/>
        <v>0</v>
      </c>
      <c r="H32" s="15"/>
      <c r="I32" s="28"/>
      <c r="J32" s="10"/>
    </row>
    <row r="33" spans="2:10" s="11" customFormat="1" ht="14.25" x14ac:dyDescent="0.2">
      <c r="B33" s="10"/>
      <c r="C33" s="10"/>
      <c r="D33" s="27"/>
      <c r="E33" s="21"/>
      <c r="F33" s="21"/>
      <c r="G33" s="13">
        <f t="shared" si="0"/>
        <v>0</v>
      </c>
      <c r="H33" s="15"/>
      <c r="I33" s="28"/>
      <c r="J33" s="10"/>
    </row>
    <row r="34" spans="2:10" s="11" customFormat="1" ht="15.75" thickBot="1" x14ac:dyDescent="0.3">
      <c r="B34" s="10"/>
      <c r="C34" s="10"/>
      <c r="D34" s="29"/>
      <c r="E34" s="16"/>
      <c r="F34" s="16"/>
      <c r="G34" s="13">
        <f t="shared" si="0"/>
        <v>0</v>
      </c>
      <c r="H34" s="17"/>
      <c r="I34" s="30"/>
      <c r="J34" s="10"/>
    </row>
    <row r="35" spans="2:10" s="11" customFormat="1" ht="15.75" thickBot="1" x14ac:dyDescent="0.3">
      <c r="B35" s="10"/>
      <c r="C35" s="10"/>
      <c r="D35" s="18" t="s">
        <v>13</v>
      </c>
      <c r="E35" s="19"/>
      <c r="F35" s="19"/>
      <c r="G35" s="19">
        <f>G29-SUM(G30:G34)</f>
        <v>-776</v>
      </c>
      <c r="H35" s="20">
        <f>IF(G35=0,0,G35/E29)</f>
        <v>-9.0527298180121327E-2</v>
      </c>
      <c r="I35" s="36" t="str">
        <f>IF(OR(H35&gt;0.15,H35&lt;-0.15),"Further explanation needed","No further explanation needed")</f>
        <v>No further explanation needed</v>
      </c>
      <c r="J35" s="10"/>
    </row>
    <row r="36" spans="2:10" s="11" customFormat="1" x14ac:dyDescent="0.2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2" thickBot="1" x14ac:dyDescent="0.25">
      <c r="B37" s="10"/>
      <c r="C37" s="10"/>
      <c r="D37" s="10"/>
      <c r="E37" s="10"/>
      <c r="F37" s="10"/>
      <c r="G37" s="10"/>
      <c r="H37" s="10"/>
      <c r="I37" s="10"/>
      <c r="J37" s="10"/>
    </row>
    <row r="38" spans="2:10" s="11" customFormat="1" ht="15" x14ac:dyDescent="0.25">
      <c r="B38" s="10"/>
      <c r="C38" s="10"/>
      <c r="D38" s="22" t="s">
        <v>4</v>
      </c>
      <c r="E38" s="23">
        <v>14300</v>
      </c>
      <c r="F38" s="23">
        <v>15696</v>
      </c>
      <c r="G38" s="24">
        <f t="shared" ref="G38:G43" si="1">F38-E38</f>
        <v>1396</v>
      </c>
      <c r="H38" s="25">
        <f>G38/E38</f>
        <v>9.7622377622377618E-2</v>
      </c>
      <c r="I38" s="26"/>
      <c r="J38" s="10"/>
    </row>
    <row r="39" spans="2:10" s="11" customFormat="1" ht="14.25" x14ac:dyDescent="0.2">
      <c r="B39" s="10"/>
      <c r="C39" s="10"/>
      <c r="D39" s="27"/>
      <c r="E39" s="21"/>
      <c r="F39" s="21"/>
      <c r="G39" s="13">
        <f t="shared" si="1"/>
        <v>0</v>
      </c>
      <c r="H39" s="15"/>
      <c r="I39" s="28"/>
      <c r="J39" s="10"/>
    </row>
    <row r="40" spans="2:10" s="11" customFormat="1" ht="14.25" x14ac:dyDescent="0.2">
      <c r="B40" s="10"/>
      <c r="C40" s="10"/>
      <c r="D40" s="27"/>
      <c r="E40" s="21"/>
      <c r="F40" s="21"/>
      <c r="G40" s="13">
        <f t="shared" si="1"/>
        <v>0</v>
      </c>
      <c r="H40" s="15"/>
      <c r="I40" s="28"/>
      <c r="J40" s="10"/>
    </row>
    <row r="41" spans="2:10" s="11" customFormat="1" ht="14.25" x14ac:dyDescent="0.2">
      <c r="B41" s="10"/>
      <c r="C41" s="10"/>
      <c r="D41" s="27"/>
      <c r="E41" s="21"/>
      <c r="F41" s="21"/>
      <c r="G41" s="13">
        <f t="shared" si="1"/>
        <v>0</v>
      </c>
      <c r="H41" s="15"/>
      <c r="I41" s="28"/>
      <c r="J41" s="10"/>
    </row>
    <row r="42" spans="2:10" s="11" customFormat="1" ht="14.25" x14ac:dyDescent="0.2">
      <c r="B42" s="10"/>
      <c r="C42" s="10"/>
      <c r="D42" s="27"/>
      <c r="E42" s="21"/>
      <c r="F42" s="21"/>
      <c r="G42" s="13">
        <f t="shared" si="1"/>
        <v>0</v>
      </c>
      <c r="H42" s="15"/>
      <c r="I42" s="28"/>
      <c r="J42" s="10"/>
    </row>
    <row r="43" spans="2:10" s="11" customFormat="1" ht="15.75" thickBot="1" x14ac:dyDescent="0.3">
      <c r="B43" s="10"/>
      <c r="C43" s="10"/>
      <c r="D43" s="29"/>
      <c r="E43" s="16"/>
      <c r="F43" s="16"/>
      <c r="G43" s="13">
        <f t="shared" si="1"/>
        <v>0</v>
      </c>
      <c r="H43" s="17"/>
      <c r="I43" s="30"/>
      <c r="J43" s="10"/>
    </row>
    <row r="44" spans="2:10" s="11" customFormat="1" ht="15.75" thickBot="1" x14ac:dyDescent="0.3">
      <c r="B44" s="10"/>
      <c r="C44" s="10"/>
      <c r="D44" s="18" t="s">
        <v>14</v>
      </c>
      <c r="E44" s="19"/>
      <c r="F44" s="19"/>
      <c r="G44" s="19">
        <f>G38-SUM(G39:G43)</f>
        <v>1396</v>
      </c>
      <c r="H44" s="20">
        <f>IF(G44=0,0,G44/E38)</f>
        <v>9.7622377622377618E-2</v>
      </c>
      <c r="I44" s="36" t="str">
        <f>IF(OR(H44&gt;0.15,H44&lt;-0.15),"Further explanation needed","No further explanation needed")</f>
        <v>No further explanation needed</v>
      </c>
      <c r="J44" s="10"/>
    </row>
    <row r="45" spans="2:10" s="11" customFormat="1" x14ac:dyDescent="0.2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2" thickBot="1" x14ac:dyDescent="0.25">
      <c r="B46" s="10"/>
      <c r="C46" s="10"/>
      <c r="D46" s="10"/>
      <c r="E46" s="10"/>
      <c r="F46" s="10"/>
      <c r="G46" s="10"/>
      <c r="H46" s="10"/>
      <c r="I46" s="10"/>
      <c r="J46" s="10"/>
    </row>
    <row r="47" spans="2:10" s="11" customFormat="1" ht="15" x14ac:dyDescent="0.25">
      <c r="B47" s="10"/>
      <c r="C47" s="10"/>
      <c r="D47" s="22" t="s">
        <v>5</v>
      </c>
      <c r="E47" s="23">
        <v>0</v>
      </c>
      <c r="F47" s="23">
        <v>0</v>
      </c>
      <c r="G47" s="24">
        <f t="shared" ref="G47:G52" si="2">F47-E47</f>
        <v>0</v>
      </c>
      <c r="H47" s="25" t="e">
        <f>G47/E47</f>
        <v>#DIV/0!</v>
      </c>
      <c r="I47" s="26"/>
      <c r="J47" s="10"/>
    </row>
    <row r="48" spans="2:10" s="11" customFormat="1" ht="14.25" x14ac:dyDescent="0.2">
      <c r="B48" s="10"/>
      <c r="C48" s="10"/>
      <c r="D48" s="27"/>
      <c r="E48" s="21"/>
      <c r="F48" s="21"/>
      <c r="G48" s="13">
        <f t="shared" si="2"/>
        <v>0</v>
      </c>
      <c r="H48" s="15"/>
      <c r="I48" s="28"/>
      <c r="J48" s="10"/>
    </row>
    <row r="49" spans="2:10" s="11" customFormat="1" ht="14.25" x14ac:dyDescent="0.2">
      <c r="B49" s="10"/>
      <c r="C49" s="10"/>
      <c r="D49" s="27"/>
      <c r="E49" s="21"/>
      <c r="F49" s="21"/>
      <c r="G49" s="13">
        <f t="shared" si="2"/>
        <v>0</v>
      </c>
      <c r="H49" s="15"/>
      <c r="I49" s="28"/>
      <c r="J49" s="10"/>
    </row>
    <row r="50" spans="2:10" s="11" customFormat="1" ht="14.25" x14ac:dyDescent="0.2">
      <c r="B50" s="10"/>
      <c r="C50" s="10"/>
      <c r="D50" s="27"/>
      <c r="E50" s="21"/>
      <c r="F50" s="21"/>
      <c r="G50" s="13">
        <f t="shared" si="2"/>
        <v>0</v>
      </c>
      <c r="H50" s="15"/>
      <c r="I50" s="28"/>
      <c r="J50" s="10"/>
    </row>
    <row r="51" spans="2:10" s="11" customFormat="1" ht="14.25" x14ac:dyDescent="0.2">
      <c r="B51" s="10"/>
      <c r="C51" s="10"/>
      <c r="D51" s="27"/>
      <c r="E51" s="21"/>
      <c r="F51" s="21"/>
      <c r="G51" s="13">
        <f t="shared" si="2"/>
        <v>0</v>
      </c>
      <c r="H51" s="15"/>
      <c r="I51" s="28"/>
      <c r="J51" s="10"/>
    </row>
    <row r="52" spans="2:10" s="11" customFormat="1" ht="15.75" thickBot="1" x14ac:dyDescent="0.3">
      <c r="B52" s="10"/>
      <c r="C52" s="10"/>
      <c r="D52" s="29"/>
      <c r="E52" s="16"/>
      <c r="F52" s="16"/>
      <c r="G52" s="13">
        <f t="shared" si="2"/>
        <v>0</v>
      </c>
      <c r="H52" s="17"/>
      <c r="I52" s="30"/>
      <c r="J52" s="10"/>
    </row>
    <row r="53" spans="2:10" s="11" customFormat="1" ht="15.75" thickBot="1" x14ac:dyDescent="0.3">
      <c r="B53" s="10"/>
      <c r="C53" s="10"/>
      <c r="D53" s="18" t="s">
        <v>18</v>
      </c>
      <c r="E53" s="19"/>
      <c r="F53" s="19"/>
      <c r="G53" s="19">
        <f>G47-SUM(G48:G52)</f>
        <v>0</v>
      </c>
      <c r="H53" s="20">
        <f>IF(G53=0,0,G53/E47)</f>
        <v>0</v>
      </c>
      <c r="I53" s="36" t="str">
        <f>IF(OR(H53&gt;0.15,H53&lt;-0.15),"Further explanation needed","No further explanation needed")</f>
        <v>No further explanation needed</v>
      </c>
      <c r="J53" s="10"/>
    </row>
    <row r="54" spans="2:10" s="11" customFormat="1" x14ac:dyDescent="0.2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2" thickBot="1" x14ac:dyDescent="0.25">
      <c r="B55" s="10"/>
      <c r="C55" s="10"/>
      <c r="D55" s="10"/>
      <c r="E55" s="10"/>
      <c r="F55" s="10"/>
      <c r="G55" s="10"/>
      <c r="H55" s="10"/>
      <c r="I55" s="10"/>
      <c r="J55" s="10"/>
    </row>
    <row r="56" spans="2:10" s="11" customFormat="1" ht="15" x14ac:dyDescent="0.25">
      <c r="B56" s="10"/>
      <c r="C56" s="10"/>
      <c r="D56" s="22" t="s">
        <v>6</v>
      </c>
      <c r="E56" s="23">
        <v>11770</v>
      </c>
      <c r="F56" s="23">
        <v>13854</v>
      </c>
      <c r="G56" s="24">
        <f t="shared" ref="G56:G61" si="3">F56-E56</f>
        <v>2084</v>
      </c>
      <c r="H56" s="25">
        <f>G56/E56</f>
        <v>0.17706032285471537</v>
      </c>
      <c r="I56" s="26"/>
      <c r="J56" s="10"/>
    </row>
    <row r="57" spans="2:10" s="11" customFormat="1" ht="14.25" x14ac:dyDescent="0.2">
      <c r="B57" s="10"/>
      <c r="C57" s="10"/>
      <c r="D57" s="27" t="s">
        <v>30</v>
      </c>
      <c r="E57" s="21">
        <v>76</v>
      </c>
      <c r="F57" s="21">
        <v>160</v>
      </c>
      <c r="G57" s="13">
        <f t="shared" si="3"/>
        <v>84</v>
      </c>
      <c r="H57" s="15"/>
      <c r="I57" s="28"/>
      <c r="J57" s="10"/>
    </row>
    <row r="58" spans="2:10" s="11" customFormat="1" ht="14.25" x14ac:dyDescent="0.2">
      <c r="B58" s="10"/>
      <c r="C58" s="10"/>
      <c r="D58" s="27" t="s">
        <v>31</v>
      </c>
      <c r="E58" s="21">
        <v>477</v>
      </c>
      <c r="F58" s="21">
        <v>1200</v>
      </c>
      <c r="G58" s="13">
        <f t="shared" si="3"/>
        <v>723</v>
      </c>
      <c r="H58" s="15"/>
      <c r="I58" s="28"/>
      <c r="J58" s="10"/>
    </row>
    <row r="59" spans="2:10" s="11" customFormat="1" ht="14.25" x14ac:dyDescent="0.2">
      <c r="B59" s="10"/>
      <c r="C59" s="10"/>
      <c r="D59" s="27" t="s">
        <v>32</v>
      </c>
      <c r="E59" s="21">
        <v>720</v>
      </c>
      <c r="F59" s="21">
        <v>860</v>
      </c>
      <c r="G59" s="13">
        <f t="shared" si="3"/>
        <v>140</v>
      </c>
      <c r="H59" s="15"/>
      <c r="I59" s="28"/>
      <c r="J59" s="10"/>
    </row>
    <row r="60" spans="2:10" s="11" customFormat="1" ht="14.25" x14ac:dyDescent="0.2">
      <c r="B60" s="10"/>
      <c r="C60" s="10"/>
      <c r="D60" s="27" t="s">
        <v>33</v>
      </c>
      <c r="E60" s="21">
        <v>1356</v>
      </c>
      <c r="F60" s="21">
        <v>2784</v>
      </c>
      <c r="G60" s="13">
        <f t="shared" si="3"/>
        <v>1428</v>
      </c>
      <c r="H60" s="15"/>
      <c r="I60" s="28"/>
      <c r="J60" s="10"/>
    </row>
    <row r="61" spans="2:10" s="11" customFormat="1" ht="15.75" thickBot="1" x14ac:dyDescent="0.3">
      <c r="B61" s="10"/>
      <c r="C61" s="10"/>
      <c r="D61" s="29"/>
      <c r="E61" s="16"/>
      <c r="F61" s="16"/>
      <c r="G61" s="13">
        <f t="shared" si="3"/>
        <v>0</v>
      </c>
      <c r="H61" s="17"/>
      <c r="I61" s="30"/>
      <c r="J61" s="10"/>
    </row>
    <row r="62" spans="2:10" s="11" customFormat="1" ht="15.75" thickBot="1" x14ac:dyDescent="0.3">
      <c r="B62" s="10"/>
      <c r="C62" s="10"/>
      <c r="D62" s="18" t="s">
        <v>15</v>
      </c>
      <c r="E62" s="19"/>
      <c r="F62" s="19"/>
      <c r="G62" s="19">
        <f>G56-SUM(G57:G61)</f>
        <v>-291</v>
      </c>
      <c r="H62" s="20">
        <f>IF(G62=0,0,G62/E56)</f>
        <v>-2.4723874256584538E-2</v>
      </c>
      <c r="I62" s="36" t="str">
        <f>IF(OR(H62&gt;0.15,H62&lt;-0.15),"Further explanation needed","No further explanation needed")</f>
        <v>No further explanation needed</v>
      </c>
      <c r="J62" s="10"/>
    </row>
    <row r="63" spans="2:10" s="11" customFormat="1" x14ac:dyDescent="0.2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2" thickBot="1" x14ac:dyDescent="0.25">
      <c r="B64" s="10"/>
      <c r="C64" s="10"/>
      <c r="D64" s="10"/>
      <c r="E64" s="10"/>
      <c r="F64" s="10"/>
      <c r="G64" s="10"/>
      <c r="H64" s="10"/>
      <c r="I64" s="10"/>
      <c r="J64" s="10"/>
    </row>
    <row r="65" spans="2:10" s="11" customFormat="1" ht="15" x14ac:dyDescent="0.25">
      <c r="B65" s="10"/>
      <c r="C65" s="10"/>
      <c r="D65" s="22" t="s">
        <v>7</v>
      </c>
      <c r="E65" s="23">
        <v>59424</v>
      </c>
      <c r="F65" s="23">
        <v>59556</v>
      </c>
      <c r="G65" s="24">
        <f t="shared" ref="G65:G70" si="4">F65-E65</f>
        <v>132</v>
      </c>
      <c r="H65" s="25">
        <f>G65/E65</f>
        <v>2.2213247172859453E-3</v>
      </c>
      <c r="I65" s="26"/>
      <c r="J65" s="10"/>
    </row>
    <row r="66" spans="2:10" s="11" customFormat="1" ht="14.25" x14ac:dyDescent="0.2">
      <c r="B66" s="10"/>
      <c r="C66" s="10"/>
      <c r="D66" s="27" t="s">
        <v>34</v>
      </c>
      <c r="E66" s="21">
        <v>477</v>
      </c>
      <c r="F66" s="21">
        <v>0</v>
      </c>
      <c r="G66" s="13">
        <f t="shared" si="4"/>
        <v>-477</v>
      </c>
      <c r="H66" s="15"/>
      <c r="I66" s="28"/>
      <c r="J66" s="10"/>
    </row>
    <row r="67" spans="2:10" s="11" customFormat="1" ht="14.25" x14ac:dyDescent="0.2">
      <c r="B67" s="10"/>
      <c r="C67" s="10"/>
      <c r="D67" s="27" t="s">
        <v>35</v>
      </c>
      <c r="E67" s="21">
        <v>0</v>
      </c>
      <c r="F67" s="21">
        <v>609</v>
      </c>
      <c r="G67" s="13">
        <f t="shared" si="4"/>
        <v>609</v>
      </c>
      <c r="H67" s="15"/>
      <c r="I67" s="28"/>
      <c r="J67" s="10"/>
    </row>
    <row r="68" spans="2:10" s="11" customFormat="1" ht="14.25" x14ac:dyDescent="0.2">
      <c r="B68" s="10"/>
      <c r="C68" s="10"/>
      <c r="D68" s="27"/>
      <c r="E68" s="21"/>
      <c r="F68" s="21"/>
      <c r="G68" s="13">
        <f t="shared" si="4"/>
        <v>0</v>
      </c>
      <c r="H68" s="15"/>
      <c r="I68" s="28"/>
      <c r="J68" s="10"/>
    </row>
    <row r="69" spans="2:10" s="11" customFormat="1" ht="14.25" x14ac:dyDescent="0.2">
      <c r="B69" s="10"/>
      <c r="C69" s="10"/>
      <c r="D69" s="27"/>
      <c r="E69" s="21"/>
      <c r="F69" s="21"/>
      <c r="G69" s="13">
        <f t="shared" si="4"/>
        <v>0</v>
      </c>
      <c r="H69" s="15"/>
      <c r="I69" s="28"/>
      <c r="J69" s="10"/>
    </row>
    <row r="70" spans="2:10" s="11" customFormat="1" ht="15.75" thickBot="1" x14ac:dyDescent="0.3">
      <c r="B70" s="10"/>
      <c r="C70" s="10"/>
      <c r="D70" s="29"/>
      <c r="E70" s="16"/>
      <c r="F70" s="16"/>
      <c r="G70" s="13">
        <f t="shared" si="4"/>
        <v>0</v>
      </c>
      <c r="H70" s="17"/>
      <c r="I70" s="30"/>
      <c r="J70" s="10"/>
    </row>
    <row r="71" spans="2:10" s="11" customFormat="1" ht="15.75" thickBot="1" x14ac:dyDescent="0.3">
      <c r="B71" s="10"/>
      <c r="C71" s="10"/>
      <c r="D71" s="18" t="s">
        <v>16</v>
      </c>
      <c r="E71" s="19"/>
      <c r="F71" s="19"/>
      <c r="G71" s="19">
        <f>G65-SUM(G66:G70)</f>
        <v>0</v>
      </c>
      <c r="H71" s="20">
        <f>IF(G71=0,0,G71/E65)</f>
        <v>0</v>
      </c>
      <c r="I71" s="36" t="str">
        <f>IF(OR(H71&lt;0,H71&lt;0),"Further explanation needed","No further explanation required")</f>
        <v>No further explanation required</v>
      </c>
      <c r="J71" s="10"/>
    </row>
    <row r="72" spans="2:10" s="11" customFormat="1" x14ac:dyDescent="0.2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2" thickBot="1" x14ac:dyDescent="0.25">
      <c r="B73" s="10"/>
      <c r="C73" s="10"/>
      <c r="D73" s="10"/>
      <c r="E73" s="10"/>
      <c r="F73" s="10"/>
      <c r="G73" s="10"/>
      <c r="H73" s="10"/>
      <c r="I73" s="10"/>
      <c r="J73" s="10"/>
    </row>
    <row r="74" spans="2:10" s="11" customFormat="1" ht="15" x14ac:dyDescent="0.25">
      <c r="B74" s="10"/>
      <c r="C74" s="10"/>
      <c r="D74" s="22" t="s">
        <v>8</v>
      </c>
      <c r="E74" s="23">
        <v>0</v>
      </c>
      <c r="F74" s="23">
        <v>0</v>
      </c>
      <c r="G74" s="24">
        <f t="shared" ref="G74:G79" si="5">F74-E74</f>
        <v>0</v>
      </c>
      <c r="H74" s="25" t="e">
        <f>G74/E74</f>
        <v>#DIV/0!</v>
      </c>
      <c r="I74" s="26"/>
      <c r="J74" s="10"/>
    </row>
    <row r="75" spans="2:10" s="11" customFormat="1" ht="14.25" x14ac:dyDescent="0.2">
      <c r="B75" s="10"/>
      <c r="C75" s="10"/>
      <c r="D75" s="27"/>
      <c r="E75" s="21"/>
      <c r="F75" s="21"/>
      <c r="G75" s="13">
        <f t="shared" si="5"/>
        <v>0</v>
      </c>
      <c r="H75" s="15"/>
      <c r="I75" s="28"/>
      <c r="J75" s="10"/>
    </row>
    <row r="76" spans="2:10" s="11" customFormat="1" ht="14.25" x14ac:dyDescent="0.2">
      <c r="B76" s="10"/>
      <c r="C76" s="10"/>
      <c r="D76" s="27"/>
      <c r="E76" s="21"/>
      <c r="F76" s="21"/>
      <c r="G76" s="13">
        <f t="shared" si="5"/>
        <v>0</v>
      </c>
      <c r="H76" s="15"/>
      <c r="I76" s="28"/>
      <c r="J76" s="10"/>
    </row>
    <row r="77" spans="2:10" s="11" customFormat="1" ht="14.25" x14ac:dyDescent="0.2">
      <c r="B77" s="10"/>
      <c r="C77" s="10"/>
      <c r="D77" s="27"/>
      <c r="E77" s="21"/>
      <c r="F77" s="21"/>
      <c r="G77" s="13">
        <f t="shared" si="5"/>
        <v>0</v>
      </c>
      <c r="H77" s="15"/>
      <c r="I77" s="28"/>
      <c r="J77" s="10"/>
    </row>
    <row r="78" spans="2:10" s="11" customFormat="1" ht="14.25" x14ac:dyDescent="0.2">
      <c r="B78" s="10"/>
      <c r="C78" s="10"/>
      <c r="D78" s="27"/>
      <c r="E78" s="21"/>
      <c r="F78" s="21"/>
      <c r="G78" s="13">
        <f t="shared" si="5"/>
        <v>0</v>
      </c>
      <c r="H78" s="15"/>
      <c r="I78" s="28"/>
      <c r="J78" s="10"/>
    </row>
    <row r="79" spans="2:10" s="11" customFormat="1" ht="15.75" thickBot="1" x14ac:dyDescent="0.3">
      <c r="B79" s="10"/>
      <c r="C79" s="10"/>
      <c r="D79" s="29"/>
      <c r="E79" s="16"/>
      <c r="F79" s="16"/>
      <c r="G79" s="13">
        <f t="shared" si="5"/>
        <v>0</v>
      </c>
      <c r="H79" s="17"/>
      <c r="I79" s="30"/>
      <c r="J79" s="10"/>
    </row>
    <row r="80" spans="2:10" s="11" customFormat="1" ht="15.75" thickBot="1" x14ac:dyDescent="0.3">
      <c r="B80" s="10"/>
      <c r="C80" s="10"/>
      <c r="D80" s="18" t="s">
        <v>17</v>
      </c>
      <c r="E80" s="19"/>
      <c r="F80" s="19"/>
      <c r="G80" s="19">
        <f>G74-SUM(G75:G79)</f>
        <v>0</v>
      </c>
      <c r="H80" s="20">
        <f>IF(G80=0,0,G80/E74)</f>
        <v>0</v>
      </c>
      <c r="I80" s="36" t="str">
        <f>IF(OR(H80&gt;0.15,H80&lt;-0.15),"Further explanation needed","No further explanation needed")</f>
        <v>No further explanation needed</v>
      </c>
      <c r="J80" s="10"/>
    </row>
    <row r="81" spans="2:10" s="11" customFormat="1" x14ac:dyDescent="0.2">
      <c r="B81" s="10"/>
      <c r="C81" s="10"/>
      <c r="D81" s="10"/>
      <c r="E81" s="10"/>
      <c r="F81" s="10"/>
      <c r="G81" s="10"/>
      <c r="H81" s="10"/>
      <c r="I81" s="10"/>
      <c r="J81" s="10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">
      <c r="B85" s="1"/>
      <c r="C85" s="3"/>
      <c r="D85" s="3"/>
      <c r="E85" s="3"/>
      <c r="F85" s="3"/>
      <c r="G85" s="3"/>
      <c r="H85" s="3"/>
      <c r="I85" s="3"/>
      <c r="J85" s="3"/>
    </row>
    <row r="86" spans="2:10" x14ac:dyDescent="0.2">
      <c r="B86" s="1"/>
      <c r="C86" s="55" t="s">
        <v>27</v>
      </c>
      <c r="D86" s="56"/>
      <c r="E86" s="56"/>
      <c r="F86" s="56"/>
      <c r="G86" s="56"/>
      <c r="H86" s="56"/>
      <c r="I86" s="56"/>
      <c r="J86" s="56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">
      <c r="B88" s="1"/>
      <c r="C88" s="1"/>
      <c r="D88" s="1"/>
      <c r="E88" s="1"/>
      <c r="F88" s="1"/>
      <c r="G88" s="1"/>
      <c r="H88" s="1"/>
      <c r="I88" s="1"/>
      <c r="J88" s="1"/>
    </row>
  </sheetData>
  <mergeCells count="2">
    <mergeCell ref="D11:F11"/>
    <mergeCell ref="C86:J86"/>
  </mergeCells>
  <conditionalFormatting sqref="H20">
    <cfRule type="cellIs" dxfId="41" priority="37" operator="between">
      <formula>-0.15</formula>
      <formula>0.15</formula>
    </cfRule>
    <cfRule type="cellIs" dxfId="40" priority="38" operator="lessThan">
      <formula>-0.15</formula>
    </cfRule>
    <cfRule type="cellIs" dxfId="39" priority="39" operator="greaterThan">
      <formula>0.15</formula>
    </cfRule>
  </conditionalFormatting>
  <conditionalFormatting sqref="H26">
    <cfRule type="cellIs" dxfId="38" priority="40" operator="between">
      <formula>-0.15</formula>
      <formula>0.15</formula>
    </cfRule>
    <cfRule type="cellIs" dxfId="37" priority="41" operator="lessThan">
      <formula>-0.15</formula>
    </cfRule>
    <cfRule type="cellIs" dxfId="36" priority="42" operator="greaterThan">
      <formula>0.15</formula>
    </cfRule>
  </conditionalFormatting>
  <conditionalFormatting sqref="H29">
    <cfRule type="cellIs" dxfId="35" priority="31" operator="between">
      <formula>-0.15</formula>
      <formula>0.15</formula>
    </cfRule>
    <cfRule type="cellIs" dxfId="34" priority="32" operator="lessThan">
      <formula>-0.15</formula>
    </cfRule>
    <cfRule type="cellIs" dxfId="33" priority="33" operator="greaterThan">
      <formula>0.15</formula>
    </cfRule>
  </conditionalFormatting>
  <conditionalFormatting sqref="H35">
    <cfRule type="cellIs" dxfId="32" priority="34" operator="between">
      <formula>-0.15</formula>
      <formula>0.15</formula>
    </cfRule>
    <cfRule type="cellIs" dxfId="31" priority="35" operator="lessThan">
      <formula>-0.15</formula>
    </cfRule>
    <cfRule type="cellIs" dxfId="30" priority="36" operator="greaterThan">
      <formula>0.15</formula>
    </cfRule>
  </conditionalFormatting>
  <conditionalFormatting sqref="H38">
    <cfRule type="cellIs" dxfId="29" priority="25" operator="between">
      <formula>-0.15</formula>
      <formula>0.15</formula>
    </cfRule>
    <cfRule type="cellIs" dxfId="28" priority="26" operator="lessThan">
      <formula>-0.15</formula>
    </cfRule>
    <cfRule type="cellIs" dxfId="27" priority="27" operator="greaterThan">
      <formula>0.15</formula>
    </cfRule>
  </conditionalFormatting>
  <conditionalFormatting sqref="H44">
    <cfRule type="cellIs" dxfId="26" priority="28" operator="between">
      <formula>-0.15</formula>
      <formula>0.15</formula>
    </cfRule>
    <cfRule type="cellIs" dxfId="25" priority="29" operator="lessThan">
      <formula>-0.15</formula>
    </cfRule>
    <cfRule type="cellIs" dxfId="24" priority="30" operator="greaterThan">
      <formula>0.15</formula>
    </cfRule>
  </conditionalFormatting>
  <conditionalFormatting sqref="H47">
    <cfRule type="cellIs" dxfId="23" priority="19" operator="between">
      <formula>-0.15</formula>
      <formula>0.15</formula>
    </cfRule>
    <cfRule type="cellIs" dxfId="22" priority="20" operator="lessThan">
      <formula>-0.15</formula>
    </cfRule>
    <cfRule type="cellIs" dxfId="21" priority="21" operator="greaterThan">
      <formula>0.15</formula>
    </cfRule>
  </conditionalFormatting>
  <conditionalFormatting sqref="H53">
    <cfRule type="cellIs" dxfId="20" priority="22" operator="between">
      <formula>-0.15</formula>
      <formula>0.15</formula>
    </cfRule>
    <cfRule type="cellIs" dxfId="19" priority="23" operator="lessThan">
      <formula>-0.15</formula>
    </cfRule>
    <cfRule type="cellIs" dxfId="18" priority="24" operator="greaterThan">
      <formula>0.15</formula>
    </cfRule>
  </conditionalFormatting>
  <conditionalFormatting sqref="H56">
    <cfRule type="cellIs" dxfId="17" priority="13" operator="between">
      <formula>-0.15</formula>
      <formula>0.15</formula>
    </cfRule>
    <cfRule type="cellIs" dxfId="16" priority="14" operator="lessThan">
      <formula>-0.15</formula>
    </cfRule>
    <cfRule type="cellIs" dxfId="15" priority="15" operator="greaterThan">
      <formula>0.15</formula>
    </cfRule>
  </conditionalFormatting>
  <conditionalFormatting sqref="H62">
    <cfRule type="cellIs" dxfId="14" priority="16" operator="between">
      <formula>-0.15</formula>
      <formula>0.15</formula>
    </cfRule>
    <cfRule type="cellIs" dxfId="13" priority="17" operator="lessThan">
      <formula>-0.15</formula>
    </cfRule>
    <cfRule type="cellIs" dxfId="12" priority="18" operator="greaterThan">
      <formula>0.15</formula>
    </cfRule>
  </conditionalFormatting>
  <conditionalFormatting sqref="H65">
    <cfRule type="cellIs" dxfId="11" priority="7" operator="between">
      <formula>-0.15</formula>
      <formula>0.15</formula>
    </cfRule>
    <cfRule type="cellIs" dxfId="10" priority="8" operator="lessThan">
      <formula>-0.15</formula>
    </cfRule>
    <cfRule type="cellIs" dxfId="9" priority="9" operator="greaterThan">
      <formula>0.15</formula>
    </cfRule>
  </conditionalFormatting>
  <conditionalFormatting sqref="H71">
    <cfRule type="cellIs" dxfId="8" priority="10" operator="between">
      <formula>-0.15</formula>
      <formula>0.15</formula>
    </cfRule>
    <cfRule type="cellIs" dxfId="7" priority="11" operator="lessThan">
      <formula>-0.15</formula>
    </cfRule>
    <cfRule type="cellIs" dxfId="6" priority="12" operator="greaterThan">
      <formula>0.15</formula>
    </cfRule>
  </conditionalFormatting>
  <conditionalFormatting sqref="H74">
    <cfRule type="cellIs" dxfId="5" priority="1" operator="between">
      <formula>-0.15</formula>
      <formula>0.15</formula>
    </cfRule>
    <cfRule type="cellIs" dxfId="4" priority="2" operator="lessThan">
      <formula>-0.15</formula>
    </cfRule>
    <cfRule type="cellIs" dxfId="3" priority="3" operator="greaterThan">
      <formula>0.15</formula>
    </cfRule>
  </conditionalFormatting>
  <conditionalFormatting sqref="H80">
    <cfRule type="cellIs" dxfId="2" priority="4" operator="between">
      <formula>-0.15</formula>
      <formula>0.15</formula>
    </cfRule>
    <cfRule type="cellIs" dxfId="1" priority="5" operator="lessThan">
      <formula>-0.15</formula>
    </cfRule>
    <cfRule type="cellIs" dxfId="0" priority="6" operator="greaterThan">
      <formula>0.15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Significant variances</vt:lpstr>
      <vt:lpstr>Example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Leanne Lawson</cp:lastModifiedBy>
  <cp:revision/>
  <dcterms:created xsi:type="dcterms:W3CDTF">2010-09-20T17:54:47Z</dcterms:created>
  <dcterms:modified xsi:type="dcterms:W3CDTF">2025-06-16T11:47:50Z</dcterms:modified>
  <cp:category/>
  <cp:contentStatus/>
</cp:coreProperties>
</file>